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lampman\Google Drive\YN FRMP PLP Team Folder\! Current Files\Adult Collection\2017\"/>
    </mc:Choice>
  </mc:AlternateContent>
  <bookViews>
    <workbookView xWindow="0" yWindow="0" windowWidth="7476" windowHeight="1740" firstSheet="1" activeTab="1"/>
  </bookViews>
  <sheets>
    <sheet name="overall graphs" sheetId="14" r:id="rId1"/>
    <sheet name="2017" sheetId="16" r:id="rId2"/>
    <sheet name="2016" sheetId="15" r:id="rId3"/>
    <sheet name="2015" sheetId="12" r:id="rId4"/>
    <sheet name="2014" sheetId="8" r:id="rId5"/>
    <sheet name="2013" sheetId="6" r:id="rId6"/>
    <sheet name="2012" sheetId="4" r:id="rId7"/>
    <sheet name="2011" sheetId="2" r:id="rId8"/>
    <sheet name="2010" sheetId="3" r:id="rId9"/>
    <sheet name="Template" sheetId="5" r:id="rId10"/>
  </sheets>
  <calcPr calcId="152511"/>
</workbook>
</file>

<file path=xl/calcChain.xml><?xml version="1.0" encoding="utf-8"?>
<calcChain xmlns="http://schemas.openxmlformats.org/spreadsheetml/2006/main">
  <c r="J13" i="16" l="1"/>
  <c r="L12" i="16" l="1"/>
  <c r="G12" i="16"/>
  <c r="D12" i="16"/>
  <c r="M12" i="16" s="1"/>
  <c r="L54" i="16" l="1"/>
  <c r="G54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D54" i="16"/>
  <c r="M54" i="16" s="1"/>
  <c r="D14" i="16"/>
  <c r="D15" i="16"/>
  <c r="D16" i="16"/>
  <c r="M16" i="16" s="1"/>
  <c r="D17" i="16"/>
  <c r="D18" i="16"/>
  <c r="D19" i="16"/>
  <c r="M19" i="16" s="1"/>
  <c r="D20" i="16"/>
  <c r="D21" i="16"/>
  <c r="M21" i="16" s="1"/>
  <c r="D22" i="16"/>
  <c r="D23" i="16"/>
  <c r="D24" i="16"/>
  <c r="M24" i="16" s="1"/>
  <c r="D25" i="16"/>
  <c r="D26" i="16"/>
  <c r="D27" i="16"/>
  <c r="D28" i="16"/>
  <c r="D29" i="16"/>
  <c r="M29" i="16" s="1"/>
  <c r="D30" i="16"/>
  <c r="D31" i="16"/>
  <c r="D32" i="16"/>
  <c r="M32" i="16" s="1"/>
  <c r="D33" i="16"/>
  <c r="D34" i="16"/>
  <c r="D35" i="16"/>
  <c r="M35" i="16" s="1"/>
  <c r="D36" i="16"/>
  <c r="D37" i="16"/>
  <c r="M37" i="16" s="1"/>
  <c r="D38" i="16"/>
  <c r="D39" i="16"/>
  <c r="D40" i="16"/>
  <c r="M40" i="16" s="1"/>
  <c r="D41" i="16"/>
  <c r="D42" i="16"/>
  <c r="D43" i="16"/>
  <c r="M43" i="16" s="1"/>
  <c r="D44" i="16"/>
  <c r="D45" i="16"/>
  <c r="M45" i="16" s="1"/>
  <c r="D46" i="16"/>
  <c r="D47" i="16"/>
  <c r="D48" i="16"/>
  <c r="M48" i="16" s="1"/>
  <c r="D49" i="16"/>
  <c r="D50" i="16"/>
  <c r="D51" i="16"/>
  <c r="M51" i="16" s="1"/>
  <c r="D52" i="16"/>
  <c r="D53" i="16"/>
  <c r="M53" i="16" s="1"/>
  <c r="D13" i="16"/>
  <c r="L8" i="16"/>
  <c r="L9" i="16"/>
  <c r="L10" i="16"/>
  <c r="L11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6" i="16"/>
  <c r="L7" i="16"/>
  <c r="D5" i="16"/>
  <c r="D6" i="16"/>
  <c r="D7" i="16"/>
  <c r="D8" i="16"/>
  <c r="M8" i="16" s="1"/>
  <c r="D9" i="16"/>
  <c r="D10" i="16"/>
  <c r="D11" i="16"/>
  <c r="D4" i="16"/>
  <c r="M4" i="16" s="1"/>
  <c r="N4" i="16" s="1"/>
  <c r="G5" i="16"/>
  <c r="G6" i="16"/>
  <c r="G7" i="16"/>
  <c r="G8" i="16"/>
  <c r="G9" i="16"/>
  <c r="G10" i="16"/>
  <c r="G11" i="16"/>
  <c r="G4" i="16"/>
  <c r="L5" i="16"/>
  <c r="L4" i="16"/>
  <c r="M52" i="16" l="1"/>
  <c r="M44" i="16"/>
  <c r="M36" i="16"/>
  <c r="M28" i="16"/>
  <c r="M20" i="16"/>
  <c r="M11" i="16"/>
  <c r="M10" i="16"/>
  <c r="M50" i="16"/>
  <c r="M42" i="16"/>
  <c r="M34" i="16"/>
  <c r="M26" i="16"/>
  <c r="M18" i="16"/>
  <c r="M27" i="16"/>
  <c r="M49" i="16"/>
  <c r="M41" i="16"/>
  <c r="M33" i="16"/>
  <c r="M25" i="16"/>
  <c r="M17" i="16"/>
  <c r="M7" i="16"/>
  <c r="M6" i="16"/>
  <c r="N6" i="16" s="1"/>
  <c r="M47" i="16"/>
  <c r="M39" i="16"/>
  <c r="M31" i="16"/>
  <c r="M23" i="16"/>
  <c r="M15" i="16"/>
  <c r="M5" i="16"/>
  <c r="N5" i="16" s="1"/>
  <c r="M46" i="16"/>
  <c r="M38" i="16"/>
  <c r="M30" i="16"/>
  <c r="M22" i="16"/>
  <c r="M14" i="16"/>
  <c r="N7" i="16"/>
  <c r="N8" i="16" s="1"/>
  <c r="N9" i="16" s="1"/>
  <c r="N10" i="16" s="1"/>
  <c r="N11" i="16" s="1"/>
  <c r="N12" i="16" s="1"/>
  <c r="M13" i="16"/>
  <c r="M9" i="16"/>
  <c r="T10" i="16"/>
  <c r="I55" i="16"/>
  <c r="J55" i="16"/>
  <c r="H55" i="16"/>
  <c r="C55" i="16"/>
  <c r="F55" i="16"/>
  <c r="E55" i="16"/>
  <c r="B55" i="16"/>
  <c r="S51" i="16"/>
  <c r="C59" i="16" s="1"/>
  <c r="N13" i="16" l="1"/>
  <c r="N14" i="16" s="1"/>
  <c r="N15" i="16" s="1"/>
  <c r="N16" i="16" s="1"/>
  <c r="N17" i="16" s="1"/>
  <c r="N18" i="16" s="1"/>
  <c r="N19" i="16" s="1"/>
  <c r="N20" i="16" s="1"/>
  <c r="N21" i="16" s="1"/>
  <c r="N22" i="16" s="1"/>
  <c r="N23" i="16" s="1"/>
  <c r="N24" i="16" s="1"/>
  <c r="N25" i="16" s="1"/>
  <c r="N26" i="16" s="1"/>
  <c r="N27" i="16" s="1"/>
  <c r="N28" i="16" s="1"/>
  <c r="N29" i="16" s="1"/>
  <c r="N30" i="16" s="1"/>
  <c r="N31" i="16" s="1"/>
  <c r="N32" i="16" s="1"/>
  <c r="N33" i="16" s="1"/>
  <c r="N34" i="16" s="1"/>
  <c r="N35" i="16" s="1"/>
  <c r="N36" i="16" s="1"/>
  <c r="N37" i="16" s="1"/>
  <c r="N38" i="16" s="1"/>
  <c r="N39" i="16" s="1"/>
  <c r="N40" i="16" s="1"/>
  <c r="N41" i="16" s="1"/>
  <c r="N42" i="16" s="1"/>
  <c r="N43" i="16" s="1"/>
  <c r="N44" i="16" s="1"/>
  <c r="N45" i="16" s="1"/>
  <c r="N46" i="16" s="1"/>
  <c r="N47" i="16" s="1"/>
  <c r="N48" i="16" s="1"/>
  <c r="N49" i="16" s="1"/>
  <c r="N50" i="16" s="1"/>
  <c r="N51" i="16" s="1"/>
  <c r="N52" i="16" s="1"/>
  <c r="N53" i="16" s="1"/>
  <c r="N54" i="16" s="1"/>
  <c r="G55" i="16"/>
  <c r="W6" i="16" s="1"/>
  <c r="X6" i="16" s="1"/>
  <c r="L55" i="16"/>
  <c r="W4" i="16"/>
  <c r="X4" i="16" s="1"/>
  <c r="D55" i="16"/>
  <c r="D7" i="15"/>
  <c r="D8" i="15"/>
  <c r="N30" i="15"/>
  <c r="N55" i="16" l="1"/>
  <c r="C58" i="16" s="1"/>
  <c r="W8" i="16"/>
  <c r="X8" i="16" s="1"/>
  <c r="O9" i="15"/>
  <c r="C61" i="16" l="1"/>
  <c r="H58" i="16"/>
  <c r="W10" i="16"/>
  <c r="X10" i="16" s="1"/>
  <c r="G41" i="15"/>
  <c r="G31" i="15"/>
  <c r="G32" i="15"/>
  <c r="G33" i="15"/>
  <c r="G34" i="15"/>
  <c r="G35" i="15"/>
  <c r="G36" i="15"/>
  <c r="G37" i="15"/>
  <c r="G38" i="15"/>
  <c r="G39" i="15"/>
  <c r="G40" i="15"/>
  <c r="G26" i="15"/>
  <c r="G27" i="15"/>
  <c r="G28" i="15"/>
  <c r="G29" i="15"/>
  <c r="G30" i="15"/>
  <c r="G25" i="15"/>
  <c r="D40" i="15" l="1"/>
  <c r="D41" i="15"/>
  <c r="D39" i="15"/>
  <c r="D38" i="15"/>
  <c r="C42" i="15" l="1"/>
  <c r="D37" i="15"/>
  <c r="D36" i="15"/>
  <c r="D35" i="15"/>
  <c r="D34" i="15" l="1"/>
  <c r="D33" i="15"/>
  <c r="H42" i="15" l="1"/>
  <c r="I4" i="15"/>
  <c r="D31" i="15"/>
  <c r="D32" i="15"/>
  <c r="D28" i="15"/>
  <c r="D29" i="15"/>
  <c r="D30" i="15"/>
  <c r="D27" i="15" l="1"/>
  <c r="G20" i="15"/>
  <c r="D26" i="15"/>
  <c r="D25" i="15"/>
  <c r="D23" i="15" l="1"/>
  <c r="D24" i="15"/>
  <c r="F42" i="15" l="1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1" i="15"/>
  <c r="G22" i="15"/>
  <c r="G23" i="15"/>
  <c r="G24" i="15"/>
  <c r="G5" i="15"/>
  <c r="E42" i="15"/>
  <c r="G42" i="15" l="1"/>
  <c r="R5" i="15" s="1"/>
  <c r="D22" i="15"/>
  <c r="D9" i="15" l="1"/>
  <c r="D10" i="15"/>
  <c r="D11" i="15"/>
  <c r="D12" i="15"/>
  <c r="D13" i="15"/>
  <c r="D14" i="15"/>
  <c r="D15" i="15"/>
  <c r="D16" i="15"/>
  <c r="D17" i="15"/>
  <c r="D18" i="15"/>
  <c r="D19" i="15"/>
  <c r="D20" i="15"/>
  <c r="D21" i="15"/>
  <c r="D6" i="15"/>
  <c r="D5" i="15"/>
  <c r="I5" i="15" s="1"/>
  <c r="D42" i="15" l="1"/>
  <c r="R6" i="15" s="1"/>
  <c r="I6" i="15"/>
  <c r="I7" i="15" s="1"/>
  <c r="I8" i="15" s="1"/>
  <c r="I9" i="15" s="1"/>
  <c r="I10" i="15" s="1"/>
  <c r="I11" i="15" s="1"/>
  <c r="I12" i="15" s="1"/>
  <c r="I13" i="15" s="1"/>
  <c r="I14" i="15" s="1"/>
  <c r="I15" i="15" s="1"/>
  <c r="I16" i="15" s="1"/>
  <c r="I17" i="15" s="1"/>
  <c r="I18" i="15" s="1"/>
  <c r="I19" i="15" s="1"/>
  <c r="I20" i="15" s="1"/>
  <c r="I21" i="15" s="1"/>
  <c r="I22" i="15" s="1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  <c r="I34" i="15" s="1"/>
  <c r="I35" i="15" s="1"/>
  <c r="I36" i="15" s="1"/>
  <c r="I37" i="15" s="1"/>
  <c r="I38" i="15" s="1"/>
  <c r="I39" i="15" s="1"/>
  <c r="I40" i="15" s="1"/>
  <c r="I41" i="15" s="1"/>
  <c r="O7" i="15"/>
  <c r="R4" i="15" l="1"/>
  <c r="B42" i="15"/>
  <c r="S4" i="15" l="1"/>
  <c r="S6" i="15"/>
  <c r="S5" i="15"/>
  <c r="C45" i="15"/>
  <c r="K24" i="12"/>
  <c r="N30" i="12"/>
  <c r="C28" i="12" s="1"/>
  <c r="S7" i="15" l="1"/>
  <c r="R7" i="15"/>
  <c r="N25" i="12"/>
  <c r="D7" i="12"/>
  <c r="F24" i="12"/>
  <c r="G24" i="12"/>
  <c r="H24" i="12"/>
  <c r="I24" i="12"/>
  <c r="E24" i="12"/>
  <c r="C24" i="12"/>
  <c r="B24" i="12"/>
  <c r="O7" i="12"/>
  <c r="C27" i="12" l="1"/>
  <c r="G27" i="12" s="1"/>
  <c r="J4" i="12"/>
  <c r="J5" i="12" s="1"/>
  <c r="J6" i="12" s="1"/>
  <c r="J7" i="12" s="1"/>
  <c r="K4" i="8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7" i="8"/>
  <c r="D8" i="12"/>
  <c r="D24" i="12" s="1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J8" i="12" l="1"/>
  <c r="J9" i="12" s="1"/>
  <c r="J10" i="12" s="1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E28" i="8"/>
  <c r="I30" i="8" l="1"/>
  <c r="AA4" i="8" l="1"/>
  <c r="AB4" i="8"/>
  <c r="AD4" i="8"/>
  <c r="AA5" i="8"/>
  <c r="AB5" i="8"/>
  <c r="AD5" i="8"/>
  <c r="AA6" i="8"/>
  <c r="AB6" i="8"/>
  <c r="AC6" i="8"/>
  <c r="AA7" i="8"/>
  <c r="AB7" i="8"/>
  <c r="AC7" i="8"/>
  <c r="AA8" i="8"/>
  <c r="AB8" i="8"/>
  <c r="AC8" i="8"/>
  <c r="AA9" i="8"/>
  <c r="AB9" i="8"/>
  <c r="AC9" i="8"/>
  <c r="AA10" i="8"/>
  <c r="AB10" i="8"/>
  <c r="AC10" i="8"/>
  <c r="AA11" i="8"/>
  <c r="AB11" i="8"/>
  <c r="AC11" i="8"/>
  <c r="AA12" i="8"/>
  <c r="AB12" i="8"/>
  <c r="AC12" i="8"/>
  <c r="AA13" i="8"/>
  <c r="AB13" i="8"/>
  <c r="AC13" i="8"/>
  <c r="AA14" i="8"/>
  <c r="AB14" i="8"/>
  <c r="AC14" i="8"/>
  <c r="AA15" i="8"/>
  <c r="AB15" i="8"/>
  <c r="AC15" i="8"/>
  <c r="AA16" i="8"/>
  <c r="AB16" i="8"/>
  <c r="AC16" i="8"/>
  <c r="AA17" i="8"/>
  <c r="AB17" i="8"/>
  <c r="AC17" i="8"/>
  <c r="AA18" i="8"/>
  <c r="AB18" i="8"/>
  <c r="AC18" i="8"/>
  <c r="AA19" i="8"/>
  <c r="AB19" i="8"/>
  <c r="AC19" i="8"/>
  <c r="AA20" i="8"/>
  <c r="AB20" i="8"/>
  <c r="AC20" i="8"/>
  <c r="AA21" i="8"/>
  <c r="AB21" i="8"/>
  <c r="AC21" i="8"/>
  <c r="AA22" i="8"/>
  <c r="AB22" i="8"/>
  <c r="AC22" i="8"/>
  <c r="AA23" i="8"/>
  <c r="AB23" i="8"/>
  <c r="AA24" i="8"/>
  <c r="AB24" i="8"/>
  <c r="AC24" i="8"/>
  <c r="AA25" i="8"/>
  <c r="AB25" i="8"/>
  <c r="AA26" i="8"/>
  <c r="AB26" i="8"/>
  <c r="AD3" i="8"/>
  <c r="AA3" i="8"/>
  <c r="AB3" i="8"/>
  <c r="D30" i="8"/>
  <c r="F28" i="8" l="1"/>
  <c r="C28" i="8"/>
  <c r="J28" i="8" l="1"/>
  <c r="D28" i="8"/>
  <c r="B30" i="5" l="1"/>
  <c r="N17" i="5"/>
  <c r="K17" i="5"/>
  <c r="J17" i="5"/>
  <c r="H17" i="5"/>
  <c r="G17" i="5"/>
  <c r="F17" i="5"/>
  <c r="D17" i="5"/>
  <c r="C17" i="5"/>
  <c r="M16" i="5"/>
  <c r="L15" i="5"/>
  <c r="M15" i="5" s="1"/>
  <c r="I15" i="5"/>
  <c r="E15" i="5"/>
  <c r="L14" i="5"/>
  <c r="I14" i="5"/>
  <c r="M14" i="5" s="1"/>
  <c r="E14" i="5"/>
  <c r="L13" i="5"/>
  <c r="M13" i="5" s="1"/>
  <c r="I13" i="5"/>
  <c r="E13" i="5"/>
  <c r="M12" i="5"/>
  <c r="L12" i="5"/>
  <c r="I12" i="5"/>
  <c r="E12" i="5"/>
  <c r="L11" i="5"/>
  <c r="I11" i="5"/>
  <c r="E11" i="5"/>
  <c r="M11" i="5" s="1"/>
  <c r="L10" i="5"/>
  <c r="I10" i="5"/>
  <c r="M10" i="5" s="1"/>
  <c r="E10" i="5"/>
  <c r="L9" i="5"/>
  <c r="M9" i="5" s="1"/>
  <c r="I9" i="5"/>
  <c r="E9" i="5"/>
  <c r="M8" i="5"/>
  <c r="L8" i="5"/>
  <c r="I8" i="5"/>
  <c r="E8" i="5"/>
  <c r="L7" i="5"/>
  <c r="I7" i="5"/>
  <c r="E7" i="5"/>
  <c r="M7" i="5" s="1"/>
  <c r="L6" i="5"/>
  <c r="I6" i="5"/>
  <c r="M6" i="5" s="1"/>
  <c r="E6" i="5"/>
  <c r="L5" i="5"/>
  <c r="M5" i="5" s="1"/>
  <c r="I5" i="5"/>
  <c r="E5" i="5"/>
  <c r="M4" i="5"/>
  <c r="L4" i="5"/>
  <c r="I4" i="5"/>
  <c r="E4" i="5"/>
  <c r="L3" i="5"/>
  <c r="I3" i="5"/>
  <c r="I17" i="5" s="1"/>
  <c r="E3" i="5"/>
  <c r="M3" i="5" s="1"/>
  <c r="N10" i="3"/>
  <c r="K10" i="3"/>
  <c r="J10" i="3"/>
  <c r="H10" i="3"/>
  <c r="G10" i="3"/>
  <c r="F10" i="3"/>
  <c r="D10" i="3"/>
  <c r="C10" i="3"/>
  <c r="L8" i="3"/>
  <c r="I8" i="3"/>
  <c r="E8" i="3"/>
  <c r="M8" i="3" s="1"/>
  <c r="L7" i="3"/>
  <c r="M7" i="3" s="1"/>
  <c r="I7" i="3"/>
  <c r="E7" i="3"/>
  <c r="L6" i="3"/>
  <c r="I6" i="3"/>
  <c r="E6" i="3"/>
  <c r="L5" i="3"/>
  <c r="M5" i="3" s="1"/>
  <c r="I5" i="3"/>
  <c r="E5" i="3"/>
  <c r="L4" i="3"/>
  <c r="I4" i="3"/>
  <c r="E4" i="3"/>
  <c r="L3" i="3"/>
  <c r="I3" i="3"/>
  <c r="E3" i="3"/>
  <c r="B39" i="2"/>
  <c r="R26" i="2"/>
  <c r="Q26" i="2"/>
  <c r="P26" i="2"/>
  <c r="O26" i="2"/>
  <c r="L26" i="2"/>
  <c r="K26" i="2"/>
  <c r="I26" i="2"/>
  <c r="H26" i="2"/>
  <c r="G26" i="2"/>
  <c r="F26" i="2"/>
  <c r="D26" i="2"/>
  <c r="C26" i="2"/>
  <c r="M24" i="2"/>
  <c r="J24" i="2"/>
  <c r="E24" i="2"/>
  <c r="N24" i="2" s="1"/>
  <c r="M23" i="2"/>
  <c r="J23" i="2"/>
  <c r="E23" i="2"/>
  <c r="N23" i="2" s="1"/>
  <c r="M22" i="2"/>
  <c r="J22" i="2"/>
  <c r="E22" i="2"/>
  <c r="N22" i="2" s="1"/>
  <c r="N21" i="2"/>
  <c r="M21" i="2"/>
  <c r="J21" i="2"/>
  <c r="E21" i="2"/>
  <c r="M20" i="2"/>
  <c r="J20" i="2"/>
  <c r="E20" i="2"/>
  <c r="N20" i="2" s="1"/>
  <c r="M19" i="2"/>
  <c r="J19" i="2"/>
  <c r="E19" i="2"/>
  <c r="N19" i="2" s="1"/>
  <c r="M18" i="2"/>
  <c r="J18" i="2"/>
  <c r="E18" i="2"/>
  <c r="N18" i="2" s="1"/>
  <c r="N17" i="2"/>
  <c r="M17" i="2"/>
  <c r="J17" i="2"/>
  <c r="E17" i="2"/>
  <c r="M16" i="2"/>
  <c r="J16" i="2"/>
  <c r="E16" i="2"/>
  <c r="N16" i="2" s="1"/>
  <c r="M15" i="2"/>
  <c r="J15" i="2"/>
  <c r="E15" i="2"/>
  <c r="N15" i="2" s="1"/>
  <c r="M14" i="2"/>
  <c r="J14" i="2"/>
  <c r="E14" i="2"/>
  <c r="N14" i="2" s="1"/>
  <c r="N13" i="2"/>
  <c r="M13" i="2"/>
  <c r="J13" i="2"/>
  <c r="E13" i="2"/>
  <c r="M12" i="2"/>
  <c r="J12" i="2"/>
  <c r="E12" i="2"/>
  <c r="N12" i="2" s="1"/>
  <c r="M11" i="2"/>
  <c r="J11" i="2"/>
  <c r="N11" i="2" s="1"/>
  <c r="E11" i="2"/>
  <c r="M10" i="2"/>
  <c r="J10" i="2"/>
  <c r="E10" i="2"/>
  <c r="N10" i="2" s="1"/>
  <c r="N9" i="2"/>
  <c r="M9" i="2"/>
  <c r="J9" i="2"/>
  <c r="E9" i="2"/>
  <c r="M8" i="2"/>
  <c r="J8" i="2"/>
  <c r="E8" i="2"/>
  <c r="N8" i="2" s="1"/>
  <c r="M7" i="2"/>
  <c r="J7" i="2"/>
  <c r="E7" i="2"/>
  <c r="N7" i="2" s="1"/>
  <c r="M6" i="2"/>
  <c r="M26" i="2" s="1"/>
  <c r="J6" i="2"/>
  <c r="E6" i="2"/>
  <c r="N6" i="2" s="1"/>
  <c r="N5" i="2"/>
  <c r="M5" i="2"/>
  <c r="J5" i="2"/>
  <c r="E5" i="2"/>
  <c r="M4" i="2"/>
  <c r="J4" i="2"/>
  <c r="E4" i="2"/>
  <c r="N4" i="2" s="1"/>
  <c r="M3" i="2"/>
  <c r="J3" i="2"/>
  <c r="J26" i="2" s="1"/>
  <c r="E3" i="2"/>
  <c r="N3" i="2" s="1"/>
  <c r="B28" i="4"/>
  <c r="N16" i="4"/>
  <c r="K16" i="4"/>
  <c r="J16" i="4"/>
  <c r="H16" i="4"/>
  <c r="G16" i="4"/>
  <c r="F16" i="4"/>
  <c r="D16" i="4"/>
  <c r="C16" i="4"/>
  <c r="L15" i="4"/>
  <c r="I15" i="4"/>
  <c r="E15" i="4"/>
  <c r="L14" i="4"/>
  <c r="I14" i="4"/>
  <c r="E14" i="4"/>
  <c r="L13" i="4"/>
  <c r="I13" i="4"/>
  <c r="E13" i="4"/>
  <c r="L12" i="4"/>
  <c r="M12" i="4" s="1"/>
  <c r="I12" i="4"/>
  <c r="E12" i="4"/>
  <c r="L11" i="4"/>
  <c r="I11" i="4"/>
  <c r="M11" i="4" s="1"/>
  <c r="E11" i="4"/>
  <c r="L10" i="4"/>
  <c r="I10" i="4"/>
  <c r="E10" i="4"/>
  <c r="L9" i="4"/>
  <c r="M9" i="4" s="1"/>
  <c r="I9" i="4"/>
  <c r="E9" i="4"/>
  <c r="L8" i="4"/>
  <c r="M8" i="4" s="1"/>
  <c r="I8" i="4"/>
  <c r="E8" i="4"/>
  <c r="L7" i="4"/>
  <c r="I7" i="4"/>
  <c r="E7" i="4"/>
  <c r="L6" i="4"/>
  <c r="M6" i="4" s="1"/>
  <c r="I6" i="4"/>
  <c r="E6" i="4"/>
  <c r="L5" i="4"/>
  <c r="I5" i="4"/>
  <c r="E5" i="4"/>
  <c r="L4" i="4"/>
  <c r="I4" i="4"/>
  <c r="E4" i="4"/>
  <c r="E16" i="4" s="1"/>
  <c r="L3" i="4"/>
  <c r="I3" i="4"/>
  <c r="E3" i="4"/>
  <c r="B54" i="6"/>
  <c r="D42" i="6"/>
  <c r="C42" i="6"/>
  <c r="B41" i="6"/>
  <c r="I31" i="6"/>
  <c r="I27" i="6"/>
  <c r="G27" i="6"/>
  <c r="F27" i="6"/>
  <c r="G31" i="6" s="1"/>
  <c r="D27" i="6"/>
  <c r="C27" i="6"/>
  <c r="E26" i="6"/>
  <c r="H26" i="6" s="1"/>
  <c r="E25" i="6"/>
  <c r="H25" i="6" s="1"/>
  <c r="E24" i="6"/>
  <c r="H24" i="6" s="1"/>
  <c r="H23" i="6"/>
  <c r="E23" i="6"/>
  <c r="H22" i="6"/>
  <c r="E22" i="6"/>
  <c r="E21" i="6"/>
  <c r="H21" i="6" s="1"/>
  <c r="E20" i="6"/>
  <c r="H20" i="6" s="1"/>
  <c r="E19" i="6"/>
  <c r="H19" i="6" s="1"/>
  <c r="E18" i="6"/>
  <c r="H18" i="6" s="1"/>
  <c r="H17" i="6"/>
  <c r="E17" i="6"/>
  <c r="E16" i="6"/>
  <c r="H16" i="6" s="1"/>
  <c r="E15" i="6"/>
  <c r="H15" i="6" s="1"/>
  <c r="E14" i="6"/>
  <c r="H14" i="6" s="1"/>
  <c r="E13" i="6"/>
  <c r="H13" i="6" s="1"/>
  <c r="H12" i="6"/>
  <c r="H11" i="6"/>
  <c r="E10" i="6"/>
  <c r="H10" i="6" s="1"/>
  <c r="E9" i="6"/>
  <c r="H9" i="6" s="1"/>
  <c r="E8" i="6"/>
  <c r="H8" i="6" s="1"/>
  <c r="E7" i="6"/>
  <c r="H7" i="6" s="1"/>
  <c r="H6" i="6"/>
  <c r="E6" i="6"/>
  <c r="E5" i="6"/>
  <c r="H5" i="6" s="1"/>
  <c r="E4" i="6"/>
  <c r="H4" i="6" s="1"/>
  <c r="O2" i="6"/>
  <c r="N2" i="6"/>
  <c r="T3" i="8"/>
  <c r="T5" i="8"/>
  <c r="P6" i="8"/>
  <c r="S3" i="2" l="1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N26" i="2"/>
  <c r="R29" i="2" s="1"/>
  <c r="O4" i="5"/>
  <c r="O5" i="5" s="1"/>
  <c r="O6" i="5" s="1"/>
  <c r="O7" i="5" s="1"/>
  <c r="O8" i="5" s="1"/>
  <c r="O9" i="5" s="1"/>
  <c r="O10" i="5" s="1"/>
  <c r="O11" i="5" s="1"/>
  <c r="O12" i="5" s="1"/>
  <c r="O13" i="5" s="1"/>
  <c r="O14" i="5" s="1"/>
  <c r="O15" i="5" s="1"/>
  <c r="O16" i="5" s="1"/>
  <c r="O3" i="5"/>
  <c r="M17" i="5"/>
  <c r="E26" i="2"/>
  <c r="L17" i="5"/>
  <c r="M5" i="4"/>
  <c r="M15" i="4"/>
  <c r="E10" i="3"/>
  <c r="M6" i="3"/>
  <c r="E17" i="5"/>
  <c r="I16" i="4"/>
  <c r="M4" i="4"/>
  <c r="M10" i="4"/>
  <c r="M14" i="4"/>
  <c r="R28" i="2"/>
  <c r="I10" i="3"/>
  <c r="M4" i="3"/>
  <c r="L16" i="4"/>
  <c r="M7" i="4"/>
  <c r="M13" i="4"/>
  <c r="L10" i="3"/>
  <c r="H27" i="6"/>
  <c r="J27" i="6" s="1"/>
  <c r="J4" i="6"/>
  <c r="J5" i="6"/>
  <c r="J6" i="6" s="1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9" i="6"/>
  <c r="E27" i="6"/>
  <c r="E31" i="6" s="1"/>
  <c r="D31" i="6" s="1"/>
  <c r="M3" i="4"/>
  <c r="M3" i="3"/>
  <c r="T4" i="8"/>
  <c r="J30" i="6" l="1"/>
  <c r="M16" i="4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3" i="3"/>
  <c r="O4" i="3" s="1"/>
  <c r="O5" i="3" s="1"/>
  <c r="O6" i="3" s="1"/>
  <c r="O7" i="3" s="1"/>
  <c r="O8" i="3" s="1"/>
  <c r="O9" i="3" s="1"/>
  <c r="M10" i="3"/>
  <c r="D29" i="8"/>
  <c r="H29" i="8" s="1"/>
  <c r="O19" i="4" l="1"/>
  <c r="O18" i="4"/>
  <c r="Q15" i="3"/>
  <c r="Q14" i="3"/>
  <c r="D31" i="8"/>
  <c r="R6" i="12" l="1"/>
  <c r="S6" i="12" s="1"/>
  <c r="R4" i="12"/>
  <c r="S4" i="12"/>
  <c r="R5" i="12"/>
  <c r="S5" i="12" s="1"/>
  <c r="C30" i="12" l="1"/>
  <c r="C46" i="15" l="1"/>
  <c r="H45" i="15" s="1"/>
  <c r="C48" i="15" l="1"/>
</calcChain>
</file>

<file path=xl/sharedStrings.xml><?xml version="1.0" encoding="utf-8"?>
<sst xmlns="http://schemas.openxmlformats.org/spreadsheetml/2006/main" count="3472" uniqueCount="249">
  <si>
    <t>Date</t>
  </si>
  <si>
    <t>TD East Tailrace</t>
  </si>
  <si>
    <t>TD South Channel</t>
  </si>
  <si>
    <t>Crew</t>
  </si>
  <si>
    <t>PL, RM</t>
  </si>
  <si>
    <t>PL, DL</t>
  </si>
  <si>
    <t>Total</t>
  </si>
  <si>
    <t>Daily Total</t>
  </si>
  <si>
    <t>Accumulated Total</t>
  </si>
  <si>
    <t>Mortality</t>
  </si>
  <si>
    <t>Radio Tag Study</t>
  </si>
  <si>
    <t>Umatilla Tribe</t>
  </si>
  <si>
    <t>Nez Perce Tribe</t>
  </si>
  <si>
    <t>N/A</t>
  </si>
  <si>
    <t>End of Collection</t>
  </si>
  <si>
    <t>John Day Total</t>
  </si>
  <si>
    <t>The Dalles Total</t>
  </si>
  <si>
    <t>A total of 138 adults were transferred to the Nez Perce Fisheries Program.</t>
  </si>
  <si>
    <t>NOTE:</t>
  </si>
  <si>
    <t>BON Cascade Island</t>
  </si>
  <si>
    <t>BON AFF</t>
  </si>
  <si>
    <t>Bonneville Total</t>
  </si>
  <si>
    <t>Overall Mortality %:</t>
  </si>
  <si>
    <t>Transportation Mortality %:</t>
  </si>
  <si>
    <t>4 adults died during transportation on 7/23/2012 - they were donated to Yakama Nation elders.</t>
  </si>
  <si>
    <t>All of the accumulated total (106 adults) went to Prosser Hatchery</t>
  </si>
  <si>
    <t>South Channel and East Tailrace on The Dalles Dam was not trapped until 7/30/2012 (only 1 trap was set up initially)</t>
  </si>
  <si>
    <t>Collected adult Pacific lamprey were initially brought to Klickitat Hatchery and were then transferred to Prosser Hatchery</t>
  </si>
  <si>
    <t>Mortality (3 adults) took place on 9/20/2012 at Klickitat Hatchery - they were frozen for pathologist to examine</t>
  </si>
  <si>
    <t>Total on-hand number is 19 adults.</t>
  </si>
  <si>
    <t>JD North Ladder</t>
  </si>
  <si>
    <t>JD South Ladder</t>
  </si>
  <si>
    <t>TD East Ladder</t>
  </si>
  <si>
    <t>TD North Ladder</t>
  </si>
  <si>
    <t>TD Rocky Channel</t>
  </si>
  <si>
    <t>Bonneville Dam</t>
  </si>
  <si>
    <t>The Dalles</t>
  </si>
  <si>
    <t>John Day</t>
  </si>
  <si>
    <t>Location</t>
  </si>
  <si>
    <t>Allocation</t>
  </si>
  <si>
    <t>Tribal Collection Allocation Guidelines for 2011 (per Tribe)</t>
  </si>
  <si>
    <t>Tribal Collection Allocation Guidelines for 2012 (per Tribe)</t>
  </si>
  <si>
    <t>*CTUIR, YN and NPT collecting in conjuction for 2012</t>
  </si>
  <si>
    <t>*CTUIR, YN and NPT collecting in conjuction for 2011</t>
  </si>
  <si>
    <t>RL, TB</t>
  </si>
  <si>
    <t>PL, TB</t>
  </si>
  <si>
    <t>Mortality on 7/20/2012, 7/21/2012, &amp; 7/29/2012 from high temperature and lack of oxygen (see report attached) - these adults were frozen and then donated to YN elders</t>
  </si>
  <si>
    <t>Tribal Collection Allocation Guidelines for 2013 (per Tribe)</t>
  </si>
  <si>
    <t>*CTUIR, YN and NPT collecting in conjuction for 2013</t>
  </si>
  <si>
    <t>2010 Yakama Nation Adult Pacific Lamprey Broodstock Collection</t>
  </si>
  <si>
    <t>2011 Yakama Nation Adult Pacific Lamprey Broodstock Collection</t>
  </si>
  <si>
    <t>2012 Yakama Nation Adult Pacific Lamprey Broodstock Collection</t>
  </si>
  <si>
    <t>2013 Yakama Nation Adult Pacific Lamprey Broodstock Collection</t>
  </si>
  <si>
    <t>All of the accumulated total (301 adults) went to Prosser Hatchery</t>
  </si>
  <si>
    <t>UI/NOAA Collecting up to 1675 lamprey</t>
  </si>
  <si>
    <t>900 tagged w/HDX-PIT only (general Bonnev. Passage &amp; CI LPS</t>
  </si>
  <si>
    <t>50-75 w/RT/HDX-PIT (CI rest box #3 vs. CI LPS exit)</t>
  </si>
  <si>
    <t>400 w/JSATS/HDX-PIT (fate in Bonnev. Pool)</t>
  </si>
  <si>
    <t>300 w.HDX-PIT only (LFS experiment)</t>
  </si>
  <si>
    <t>AFF dewatered salvage fish included</t>
  </si>
  <si>
    <t>Trap fish only</t>
  </si>
  <si>
    <t>PL</t>
  </si>
  <si>
    <t>PL, MP</t>
  </si>
  <si>
    <t>RL, TB, DL</t>
  </si>
  <si>
    <t>Remaining Allocation</t>
  </si>
  <si>
    <t>7/8/2013 - 1 mort post handling (6/29 fish)</t>
  </si>
  <si>
    <t>DL, MP</t>
  </si>
  <si>
    <t>TB, MP</t>
  </si>
  <si>
    <t>DL, TB</t>
  </si>
  <si>
    <t xml:space="preserve">Total = </t>
  </si>
  <si>
    <t>7/16/2013 - 19 morts pre-handling (7/12-7/14 fish - lamprey escaped out of tank)</t>
  </si>
  <si>
    <t>Table 2. 2013 Yakama Nation Adult Pacific Lamprey Broodstock Collection</t>
  </si>
  <si>
    <t>Personnel</t>
  </si>
  <si>
    <t>John Day Dam</t>
  </si>
  <si>
    <t>North Ladder</t>
  </si>
  <si>
    <t>South Ladder</t>
  </si>
  <si>
    <t>The Dalles Dam</t>
  </si>
  <si>
    <t>East Ladder</t>
  </si>
  <si>
    <t>West Shore</t>
  </si>
  <si>
    <t>Daily Total Collection</t>
  </si>
  <si>
    <t>Accumulated Total Collection (Live)</t>
  </si>
  <si>
    <t>6/20/2013 - 6 morts prehandling (6/19 &amp; 6/20 fish)</t>
  </si>
  <si>
    <t>6/24/2013 - 5 morts prehandling (6/19 &amp; 6/20 fish), 2 morts post handling (6/19 &amp; 6/20 fish)</t>
  </si>
  <si>
    <t>6/25/2013 - 1 mort post handling (6/19 &amp; 6/20 fish)</t>
  </si>
  <si>
    <t>6/26/2013 - 1 mort post handling (6/19 &amp; 6/20 fish)</t>
  </si>
  <si>
    <t>6/28/2013 - 2 mort post handling (6/19 &amp; 6/20 &amp; 6/28 fish)</t>
  </si>
  <si>
    <t>7/1/2013 - 3 mort post handling (6/19 &amp; 6/20 fish [2] &amp; 6/29 fish [1])</t>
  </si>
  <si>
    <t>Rocky Channel</t>
  </si>
  <si>
    <t>Cascade Island</t>
  </si>
  <si>
    <t>AFF</t>
  </si>
  <si>
    <t>Mortalities</t>
  </si>
  <si>
    <t>No.</t>
  </si>
  <si>
    <t>Comment</t>
  </si>
  <si>
    <t>TOTALS</t>
  </si>
  <si>
    <t>% mortality</t>
  </si>
  <si>
    <t>Minus mortalities</t>
  </si>
  <si>
    <t>Total On-Hand</t>
  </si>
  <si>
    <t>transport mortality</t>
  </si>
  <si>
    <t>Remaining</t>
  </si>
  <si>
    <t>Bonneville</t>
  </si>
  <si>
    <t>No Fishing</t>
  </si>
  <si>
    <t>Rejected / Tagged Fish</t>
  </si>
  <si>
    <t>Tag #</t>
  </si>
  <si>
    <t>Trapped at The Dalles east ladder, released in reservoir</t>
  </si>
  <si>
    <t>384358D1312DE</t>
  </si>
  <si>
    <t>2 morts in W1 (7/3 fish), 1 mort in the lamprey trap at The Dalles, 1 mort post transport (TDA)</t>
  </si>
  <si>
    <t>2 morts in W1 (7/5 fish)</t>
  </si>
  <si>
    <t>1 mort in G1</t>
  </si>
  <si>
    <t>1 mort in the lamprey trap at The Dalles</t>
  </si>
  <si>
    <t>-</t>
  </si>
  <si>
    <t>1 mort in G2</t>
  </si>
  <si>
    <t>384358D1312E0</t>
  </si>
  <si>
    <t>Trapped at John Day north ladder, released in reservior</t>
  </si>
  <si>
    <t>384358D131266</t>
  </si>
  <si>
    <t>384358D13131B</t>
  </si>
  <si>
    <t>384358D1314D4</t>
  </si>
  <si>
    <t>#</t>
  </si>
  <si>
    <t>NA</t>
  </si>
  <si>
    <t>post transport mortality in W1</t>
  </si>
  <si>
    <r>
      <t xml:space="preserve">1 mort in the G2 (JON), </t>
    </r>
    <r>
      <rPr>
        <sz val="10"/>
        <color rgb="FFFF0000"/>
        <rFont val="Arial"/>
        <family val="2"/>
      </rPr>
      <t>1 mort from John Day Dam tank</t>
    </r>
  </si>
  <si>
    <t>Rejected 17 adults trapped at The Dalles (thought we already met allocation quota by error)</t>
  </si>
  <si>
    <t>for UI Snake River Study (included in our allocation counts)</t>
  </si>
  <si>
    <t>384358D1312CE</t>
  </si>
  <si>
    <t>to Grant PUD for Wanapum Dam passage study</t>
  </si>
  <si>
    <t>Grand Total</t>
  </si>
  <si>
    <t>Tribal Guidelines Collection Allocations for 2014</t>
  </si>
  <si>
    <t>1 mort in G3 (BON)</t>
  </si>
  <si>
    <t>1 mort in G1, 1 mort in G4 (TDA)</t>
  </si>
  <si>
    <t>1 mort in G4 (TDA)</t>
  </si>
  <si>
    <t>2 morts in G1</t>
  </si>
  <si>
    <t>2 morts in G2 (JON)</t>
  </si>
  <si>
    <t>4 morts in G1, 1 mort in G4 (TDA)</t>
  </si>
  <si>
    <t>1 mort in W1, 1 mort post transport in W1</t>
  </si>
  <si>
    <t>2 morts in G1, 1 mort in G4 (TDA)</t>
  </si>
  <si>
    <r>
      <t xml:space="preserve">2 morts in G1, 4 morts in G4 (TDA), </t>
    </r>
    <r>
      <rPr>
        <sz val="10"/>
        <color rgb="FFFF0000"/>
        <rFont val="Arial"/>
        <family val="2"/>
      </rPr>
      <t>1 mort in W1 after transport</t>
    </r>
  </si>
  <si>
    <t>1 mort in G2 (JON)</t>
  </si>
  <si>
    <t>1 mort in G1, 1 mort in G2 (JON)?</t>
  </si>
  <si>
    <t>1 mort in G2 (JON) and 1 mort in G4 (TDA)</t>
  </si>
  <si>
    <t>1 mort in G2 (JON), and 1 mort in G1 (healed tagging area, clip on first dorsal)</t>
  </si>
  <si>
    <t>Dam Location</t>
  </si>
  <si>
    <t># per Tribe</t>
  </si>
  <si>
    <t>21.3 C, Trap fish only</t>
  </si>
  <si>
    <t>21.9 C, Trap fish only</t>
  </si>
  <si>
    <t>South Trap</t>
  </si>
  <si>
    <t>per tribe</t>
  </si>
  <si>
    <t>Total Morts</t>
  </si>
  <si>
    <t>Allocation Count</t>
  </si>
  <si>
    <t>YN  Lamprey Collections 2015</t>
  </si>
  <si>
    <t>Running Total</t>
  </si>
  <si>
    <t>Source</t>
  </si>
  <si>
    <t>BON</t>
  </si>
  <si>
    <t>Collection Date</t>
  </si>
  <si>
    <t>6/19 (or 6/9,6/12)</t>
  </si>
  <si>
    <t>1 trap</t>
  </si>
  <si>
    <t>6 traps</t>
  </si>
  <si>
    <t>6/9</t>
  </si>
  <si>
    <t>7/2</t>
  </si>
  <si>
    <t>died 4 days after transport</t>
  </si>
  <si>
    <t>TDA</t>
  </si>
  <si>
    <t>7/2 or 7/3</t>
  </si>
  <si>
    <t>died 3-4 days after transport</t>
  </si>
  <si>
    <t>JDA</t>
  </si>
  <si>
    <t>died right after transport</t>
  </si>
  <si>
    <t>7/17</t>
  </si>
  <si>
    <t>7/17?</t>
  </si>
  <si>
    <t>died 1 day after transport? (ran out of oxygen)</t>
  </si>
  <si>
    <t>died 2 days after transport (1 day after oxytet treatment)</t>
  </si>
  <si>
    <t>died 3? days after transport (3 days after oxytet treatment)</t>
  </si>
  <si>
    <t>died 4? days after oxytet treatment</t>
  </si>
  <si>
    <t>7/24?</t>
  </si>
  <si>
    <t>died 1 day after transport?</t>
  </si>
  <si>
    <t>Comments</t>
  </si>
  <si>
    <t>13 extra fish went to U of I</t>
  </si>
  <si>
    <t>25 extra fish went to U of I</t>
  </si>
  <si>
    <t>10 extra fish went to U of I</t>
  </si>
  <si>
    <t>27 extra fish went to U of I</t>
  </si>
  <si>
    <t>8/3</t>
  </si>
  <si>
    <t>died 1 day after transport (1 looked stressed)</t>
  </si>
  <si>
    <t>8/9?</t>
  </si>
  <si>
    <t>high barometric pressure (good weather) helps lamprey pass?</t>
  </si>
  <si>
    <t>high temperature helps lamprey pass?</t>
  </si>
  <si>
    <t>increase in spill, more passage? (but could be from high flow, too - minimal impact)</t>
  </si>
  <si>
    <t>high flow helps lamprey pass? (lamprey focusing on receding flow overall, but focus on small increase in flow)</t>
  </si>
  <si>
    <t>spill percent no relation</t>
  </si>
  <si>
    <t>Migration Timing Characteristics</t>
  </si>
  <si>
    <t>Lamprey Adult Passage Counts at Bonneville Dam</t>
  </si>
  <si>
    <t>Year</t>
  </si>
  <si>
    <t>Passage Dates</t>
  </si>
  <si>
    <t>Middle</t>
  </si>
  <si>
    <t>Days</t>
  </si>
  <si>
    <t>First</t>
  </si>
  <si>
    <t>Last</t>
  </si>
  <si>
    <t>Lamprey Adult Passage Counts at The Dalles Dam</t>
  </si>
  <si>
    <t>Lamprey Adult Passage Counts at John Day Dam</t>
  </si>
  <si>
    <t>Prosser</t>
  </si>
  <si>
    <t>Lamprey Adult Passage Counts at Prosser Diversion</t>
  </si>
  <si>
    <t>Accumulated</t>
  </si>
  <si>
    <t>high elevation seems to help lamprey pass? (perhaps even more than temp?)</t>
  </si>
  <si>
    <t>dissolved gas = no relation</t>
  </si>
  <si>
    <t>Collection Allocations for 2015</t>
  </si>
  <si>
    <t>1 died right after transport, 2 died 1 day after transport? (ran out of DO)</t>
  </si>
  <si>
    <t>7/18, 7/17?</t>
  </si>
  <si>
    <t>6/6/2016</t>
  </si>
  <si>
    <t>7 traps</t>
  </si>
  <si>
    <t>Collection Allocations for 2016</t>
  </si>
  <si>
    <t>YN  Lamprey Collections 2016</t>
  </si>
  <si>
    <t>JDA south trap not running. Dropped &amp; lost 2 fish at TDA trap (while pulling it up).</t>
  </si>
  <si>
    <t>6/19/2016</t>
  </si>
  <si>
    <t>6/14/2016</t>
  </si>
  <si>
    <t>G4 tank (after oxytet treatment)</t>
  </si>
  <si>
    <t>G3 tank (after oxytet treatment)</t>
  </si>
  <si>
    <t>G2 tank (after oxytet treatment)</t>
  </si>
  <si>
    <t>W1 tank (prior to oxytet - was lethargic when transported)</t>
  </si>
  <si>
    <t>G3 tank (1 d after oxytet treatment, 2 d after transport - lethargic on 6/6/2016)</t>
  </si>
  <si>
    <t>pre-transport mort (holding tank at JDA)</t>
  </si>
  <si>
    <t>FS</t>
  </si>
  <si>
    <t>KR</t>
  </si>
  <si>
    <t>FS, KR</t>
  </si>
  <si>
    <t>DL, FS</t>
  </si>
  <si>
    <t>SG, FS</t>
  </si>
  <si>
    <t>DL, KR</t>
  </si>
  <si>
    <t>DL, SG</t>
  </si>
  <si>
    <t>7/18/2016</t>
  </si>
  <si>
    <t>W1 tank (prior to oxytet)</t>
  </si>
  <si>
    <t>7/30/2016</t>
  </si>
  <si>
    <t>? traps</t>
  </si>
  <si>
    <t>started holding fish at JDA tank</t>
  </si>
  <si>
    <t>8/15/2016</t>
  </si>
  <si>
    <t>W1 tank (prior to oxytet) - possibly due to DO being too high</t>
  </si>
  <si>
    <t>8/5/2016</t>
  </si>
  <si>
    <t>YN  Lamprey Collections 2017</t>
  </si>
  <si>
    <t>LFS</t>
  </si>
  <si>
    <t>YN Personnel</t>
  </si>
  <si>
    <t>Maximum Collection Allocations for 2017</t>
  </si>
  <si>
    <t>Allocation Total</t>
  </si>
  <si>
    <t># Transferred</t>
  </si>
  <si>
    <t>BI</t>
  </si>
  <si>
    <t>CI</t>
  </si>
  <si>
    <t>4 traps</t>
  </si>
  <si>
    <t>S Trap</t>
  </si>
  <si>
    <t>N Ladder</t>
  </si>
  <si>
    <t>E Ladder</t>
  </si>
  <si>
    <t>6/23/17</t>
  </si>
  <si>
    <t>6/25/17</t>
  </si>
  <si>
    <t>after PIT tagging</t>
  </si>
  <si>
    <t>after oxytet</t>
  </si>
  <si>
    <t>TDA/JDA</t>
  </si>
  <si>
    <t>some during transport, some after transport</t>
  </si>
  <si>
    <t>overnight morts in the holding 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</si>
</sst>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m/d;@"/>
  </numFmts>
  <fonts count="5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u/>
      <sz val="10"/>
      <name val="Arial"/>
      <family val="2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0"/>
      <name val="Calibri"/>
      <family val="2"/>
    </font>
    <font>
      <b/>
      <u/>
      <sz val="1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rgb="FF0070C0"/>
      <name val="Calibri"/>
      <family val="2"/>
    </font>
    <font>
      <u/>
      <sz val="11"/>
      <color theme="1"/>
      <name val="Calibri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333333"/>
      <name val="Arial"/>
      <family val="2"/>
    </font>
    <font>
      <b/>
      <sz val="8"/>
      <color rgb="FF333333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rgb="FF6633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663300"/>
      </right>
      <top style="thin">
        <color rgb="FF000000"/>
      </top>
      <bottom style="thin">
        <color rgb="FF000000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663300"/>
      </left>
      <right style="thin">
        <color rgb="FF000000"/>
      </right>
      <top style="thin">
        <color rgb="FF000000"/>
      </top>
      <bottom style="thin">
        <color rgb="FF6633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63300"/>
      </bottom>
      <diagonal/>
    </border>
    <border>
      <left style="thin">
        <color rgb="FF000000"/>
      </left>
      <right style="thin">
        <color rgb="FF663300"/>
      </right>
      <top style="thin">
        <color rgb="FF000000"/>
      </top>
      <bottom style="thin">
        <color rgb="FF6633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7" fillId="0" borderId="0" applyFont="0" applyFill="0" applyBorder="0" applyAlignment="0" applyProtection="0"/>
  </cellStyleXfs>
  <cellXfs count="419">
    <xf numFmtId="0" fontId="0" fillId="0" borderId="0" xfId="0"/>
    <xf numFmtId="0" fontId="0" fillId="0" borderId="0" xfId="0" applyBorder="1"/>
    <xf numFmtId="0" fontId="0" fillId="0" borderId="1" xfId="0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8" fillId="0" borderId="0" xfId="0" applyFont="1"/>
    <xf numFmtId="0" fontId="13" fillId="2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49" fontId="12" fillId="0" borderId="0" xfId="0" applyNumberFormat="1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left"/>
    </xf>
    <xf numFmtId="0" fontId="16" fillId="0" borderId="1" xfId="0" applyFont="1" applyBorder="1"/>
    <xf numFmtId="0" fontId="13" fillId="0" borderId="0" xfId="0" applyFont="1" applyBorder="1"/>
    <xf numFmtId="49" fontId="12" fillId="0" borderId="0" xfId="0" applyNumberFormat="1" applyFont="1" applyBorder="1"/>
    <xf numFmtId="0" fontId="12" fillId="0" borderId="0" xfId="0" applyFont="1" applyBorder="1"/>
    <xf numFmtId="14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Border="1"/>
    <xf numFmtId="0" fontId="21" fillId="0" borderId="0" xfId="0" applyFont="1" applyBorder="1"/>
    <xf numFmtId="0" fontId="22" fillId="0" borderId="0" xfId="0" applyFont="1" applyBorder="1"/>
    <xf numFmtId="49" fontId="21" fillId="0" borderId="0" xfId="0" applyNumberFormat="1" applyFont="1" applyBorder="1"/>
    <xf numFmtId="0" fontId="0" fillId="0" borderId="1" xfId="0" applyFont="1" applyBorder="1"/>
    <xf numFmtId="0" fontId="19" fillId="0" borderId="0" xfId="0" applyFont="1" applyBorder="1"/>
    <xf numFmtId="0" fontId="19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23" fillId="0" borderId="1" xfId="0" applyFont="1" applyBorder="1"/>
    <xf numFmtId="14" fontId="0" fillId="0" borderId="1" xfId="0" applyNumberFormat="1" applyFont="1" applyFill="1" applyBorder="1"/>
    <xf numFmtId="0" fontId="24" fillId="0" borderId="1" xfId="0" applyFont="1" applyBorder="1"/>
    <xf numFmtId="0" fontId="25" fillId="0" borderId="1" xfId="0" applyFont="1" applyBorder="1"/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2" xfId="0" applyNumberFormat="1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23" fillId="0" borderId="2" xfId="0" applyFont="1" applyBorder="1"/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2" borderId="4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14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14" fontId="13" fillId="0" borderId="2" xfId="0" applyNumberFormat="1" applyFont="1" applyBorder="1" applyAlignment="1">
      <alignment horizontal="left"/>
    </xf>
    <xf numFmtId="0" fontId="16" fillId="0" borderId="2" xfId="0" applyFont="1" applyBorder="1"/>
    <xf numFmtId="0" fontId="19" fillId="0" borderId="0" xfId="0" applyFont="1"/>
    <xf numFmtId="0" fontId="26" fillId="0" borderId="0" xfId="0" applyFont="1" applyBorder="1"/>
    <xf numFmtId="14" fontId="13" fillId="0" borderId="6" xfId="0" applyNumberFormat="1" applyFont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1" fillId="0" borderId="6" xfId="0" applyFont="1" applyBorder="1"/>
    <xf numFmtId="14" fontId="12" fillId="0" borderId="3" xfId="0" applyNumberFormat="1" applyFont="1" applyBorder="1" applyAlignment="1">
      <alignment horizontal="left"/>
    </xf>
    <xf numFmtId="14" fontId="12" fillId="0" borderId="4" xfId="0" applyNumberFormat="1" applyFont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5" xfId="0" applyFont="1" applyBorder="1"/>
    <xf numFmtId="14" fontId="9" fillId="0" borderId="6" xfId="0" applyNumberFormat="1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14" fontId="9" fillId="2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4" fontId="13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2" fillId="0" borderId="0" xfId="0" applyFont="1" applyBorder="1" applyAlignment="1">
      <alignment horizontal="left"/>
    </xf>
    <xf numFmtId="0" fontId="27" fillId="0" borderId="0" xfId="0" applyFont="1" applyAlignment="1">
      <alignment horizontal="center" vertical="center" readingOrder="1"/>
    </xf>
    <xf numFmtId="0" fontId="0" fillId="0" borderId="0" xfId="0" applyFont="1"/>
    <xf numFmtId="0" fontId="0" fillId="0" borderId="0" xfId="0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14" fontId="28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2" fillId="0" borderId="0" xfId="0" applyFont="1"/>
    <xf numFmtId="14" fontId="21" fillId="0" borderId="0" xfId="0" applyNumberFormat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22" fillId="0" borderId="0" xfId="0" applyFont="1" applyFill="1"/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14" fontId="30" fillId="0" borderId="0" xfId="0" applyNumberFormat="1" applyFont="1"/>
    <xf numFmtId="0" fontId="7" fillId="0" borderId="0" xfId="0" applyFont="1" applyFill="1"/>
    <xf numFmtId="0" fontId="31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/>
    <xf numFmtId="0" fontId="33" fillId="0" borderId="8" xfId="0" applyFont="1" applyBorder="1" applyAlignment="1">
      <alignment horizontal="center" wrapText="1"/>
    </xf>
    <xf numFmtId="0" fontId="14" fillId="0" borderId="8" xfId="0" applyFont="1" applyFill="1" applyBorder="1" applyAlignment="1">
      <alignment horizontal="center" wrapText="1"/>
    </xf>
    <xf numFmtId="0" fontId="34" fillId="2" borderId="8" xfId="0" applyFont="1" applyFill="1" applyBorder="1" applyAlignment="1">
      <alignment horizontal="center" wrapText="1"/>
    </xf>
    <xf numFmtId="0" fontId="32" fillId="0" borderId="0" xfId="0" applyFont="1"/>
    <xf numFmtId="14" fontId="32" fillId="0" borderId="2" xfId="0" applyNumberFormat="1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14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3" fillId="0" borderId="1" xfId="0" applyFont="1" applyBorder="1"/>
    <xf numFmtId="0" fontId="32" fillId="0" borderId="1" xfId="0" applyFont="1" applyBorder="1"/>
    <xf numFmtId="0" fontId="32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164" fontId="36" fillId="0" borderId="0" xfId="0" applyNumberFormat="1" applyFont="1" applyBorder="1" applyAlignment="1">
      <alignment horizontal="center"/>
    </xf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0" xfId="0" applyFont="1"/>
    <xf numFmtId="0" fontId="39" fillId="0" borderId="0" xfId="0" applyFont="1" applyBorder="1"/>
    <xf numFmtId="0" fontId="40" fillId="0" borderId="0" xfId="0" applyFont="1" applyBorder="1"/>
    <xf numFmtId="0" fontId="33" fillId="0" borderId="0" xfId="0" applyFont="1"/>
    <xf numFmtId="0" fontId="14" fillId="0" borderId="0" xfId="0" applyFont="1" applyBorder="1" applyAlignment="1">
      <alignment horizontal="center"/>
    </xf>
    <xf numFmtId="0" fontId="33" fillId="0" borderId="0" xfId="0" applyFont="1" applyFill="1" applyBorder="1"/>
    <xf numFmtId="0" fontId="33" fillId="0" borderId="0" xfId="0" applyFont="1" applyBorder="1"/>
    <xf numFmtId="0" fontId="41" fillId="0" borderId="0" xfId="0" applyFont="1" applyBorder="1"/>
    <xf numFmtId="0" fontId="5" fillId="0" borderId="0" xfId="0" applyFont="1"/>
    <xf numFmtId="0" fontId="7" fillId="0" borderId="0" xfId="0" applyFont="1" applyBorder="1" applyAlignment="1">
      <alignment horizontal="center"/>
    </xf>
    <xf numFmtId="0" fontId="21" fillId="0" borderId="14" xfId="0" applyFont="1" applyBorder="1"/>
    <xf numFmtId="0" fontId="21" fillId="0" borderId="1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14" fontId="7" fillId="0" borderId="20" xfId="0" applyNumberFormat="1" applyFont="1" applyBorder="1" applyAlignment="1">
      <alignment horizontal="center"/>
    </xf>
    <xf numFmtId="14" fontId="7" fillId="0" borderId="13" xfId="0" applyNumberFormat="1" applyFont="1" applyBorder="1" applyAlignment="1">
      <alignment horizontal="center"/>
    </xf>
    <xf numFmtId="14" fontId="21" fillId="0" borderId="13" xfId="0" applyNumberFormat="1" applyFont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" fillId="0" borderId="0" xfId="0" applyFont="1" applyBorder="1"/>
    <xf numFmtId="0" fontId="7" fillId="0" borderId="14" xfId="0" applyFont="1" applyBorder="1" applyAlignment="1">
      <alignment horizontal="center"/>
    </xf>
    <xf numFmtId="164" fontId="42" fillId="0" borderId="0" xfId="0" applyNumberFormat="1" applyFont="1"/>
    <xf numFmtId="14" fontId="0" fillId="0" borderId="0" xfId="0" applyNumberFormat="1" applyFont="1"/>
    <xf numFmtId="0" fontId="30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2" fillId="0" borderId="7" xfId="0" applyFont="1" applyBorder="1"/>
    <xf numFmtId="0" fontId="42" fillId="0" borderId="7" xfId="0" applyFont="1" applyBorder="1" applyAlignment="1">
      <alignment horizontal="left"/>
    </xf>
    <xf numFmtId="0" fontId="7" fillId="0" borderId="7" xfId="0" applyFont="1" applyBorder="1"/>
    <xf numFmtId="0" fontId="22" fillId="0" borderId="7" xfId="0" applyFont="1" applyBorder="1"/>
    <xf numFmtId="0" fontId="21" fillId="0" borderId="7" xfId="0" applyFont="1" applyBorder="1"/>
    <xf numFmtId="0" fontId="21" fillId="0" borderId="23" xfId="0" applyFont="1" applyBorder="1"/>
    <xf numFmtId="0" fontId="42" fillId="0" borderId="23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5" fillId="0" borderId="0" xfId="0" applyFont="1"/>
    <xf numFmtId="0" fontId="0" fillId="0" borderId="24" xfId="0" applyBorder="1"/>
    <xf numFmtId="0" fontId="21" fillId="0" borderId="26" xfId="0" applyFont="1" applyBorder="1"/>
    <xf numFmtId="49" fontId="21" fillId="0" borderId="26" xfId="0" applyNumberFormat="1" applyFont="1" applyBorder="1"/>
    <xf numFmtId="0" fontId="21" fillId="0" borderId="25" xfId="0" applyFont="1" applyBorder="1"/>
    <xf numFmtId="0" fontId="0" fillId="0" borderId="30" xfId="0" applyBorder="1"/>
    <xf numFmtId="0" fontId="44" fillId="0" borderId="0" xfId="0" applyFont="1" applyFill="1" applyBorder="1"/>
    <xf numFmtId="49" fontId="21" fillId="0" borderId="31" xfId="0" applyNumberFormat="1" applyFont="1" applyBorder="1"/>
    <xf numFmtId="14" fontId="0" fillId="0" borderId="0" xfId="0" applyNumberFormat="1"/>
    <xf numFmtId="0" fontId="21" fillId="0" borderId="31" xfId="0" applyFont="1" applyBorder="1"/>
    <xf numFmtId="0" fontId="0" fillId="0" borderId="31" xfId="0" applyBorder="1"/>
    <xf numFmtId="0" fontId="22" fillId="0" borderId="27" xfId="0" applyFont="1" applyBorder="1"/>
    <xf numFmtId="0" fontId="0" fillId="0" borderId="29" xfId="0" applyBorder="1"/>
    <xf numFmtId="0" fontId="0" fillId="0" borderId="28" xfId="0" applyBorder="1"/>
    <xf numFmtId="1" fontId="2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22" fillId="0" borderId="0" xfId="0" applyNumberFormat="1" applyFont="1"/>
    <xf numFmtId="1" fontId="0" fillId="0" borderId="0" xfId="0" applyNumberFormat="1" applyAlignment="1">
      <alignment horizontal="center"/>
    </xf>
    <xf numFmtId="0" fontId="46" fillId="0" borderId="0" xfId="0" applyFont="1"/>
    <xf numFmtId="14" fontId="0" fillId="0" borderId="0" xfId="0" applyNumberFormat="1" applyAlignment="1">
      <alignment horizontal="center"/>
    </xf>
    <xf numFmtId="165" fontId="0" fillId="0" borderId="0" xfId="1" applyNumberFormat="1" applyFont="1"/>
    <xf numFmtId="0" fontId="48" fillId="3" borderId="32" xfId="0" applyFont="1" applyFill="1" applyBorder="1" applyAlignment="1">
      <alignment horizontal="right" vertical="center" wrapText="1"/>
    </xf>
    <xf numFmtId="14" fontId="48" fillId="3" borderId="33" xfId="0" applyNumberFormat="1" applyFont="1" applyFill="1" applyBorder="1" applyAlignment="1">
      <alignment horizontal="right" vertical="center" wrapText="1"/>
    </xf>
    <xf numFmtId="0" fontId="48" fillId="3" borderId="34" xfId="0" applyFont="1" applyFill="1" applyBorder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0" fontId="50" fillId="3" borderId="35" xfId="0" applyFont="1" applyFill="1" applyBorder="1" applyAlignment="1">
      <alignment horizontal="left" wrapText="1"/>
    </xf>
    <xf numFmtId="9" fontId="50" fillId="3" borderId="35" xfId="0" applyNumberFormat="1" applyFont="1" applyFill="1" applyBorder="1" applyAlignment="1">
      <alignment horizontal="left" wrapText="1"/>
    </xf>
    <xf numFmtId="0" fontId="49" fillId="3" borderId="35" xfId="0" applyFont="1" applyFill="1" applyBorder="1" applyAlignment="1">
      <alignment horizontal="left" vertical="top" wrapText="1"/>
    </xf>
    <xf numFmtId="16" fontId="49" fillId="3" borderId="35" xfId="0" applyNumberFormat="1" applyFont="1" applyFill="1" applyBorder="1" applyAlignment="1">
      <alignment horizontal="left" vertical="top" wrapText="1"/>
    </xf>
    <xf numFmtId="16" fontId="49" fillId="4" borderId="35" xfId="0" applyNumberFormat="1" applyFont="1" applyFill="1" applyBorder="1" applyAlignment="1">
      <alignment horizontal="left" vertical="top" wrapText="1"/>
    </xf>
    <xf numFmtId="0" fontId="50" fillId="3" borderId="37" xfId="0" applyFont="1" applyFill="1" applyBorder="1" applyAlignment="1">
      <alignment horizontal="left" wrapText="1"/>
    </xf>
    <xf numFmtId="9" fontId="50" fillId="3" borderId="38" xfId="0" applyNumberFormat="1" applyFont="1" applyFill="1" applyBorder="1" applyAlignment="1">
      <alignment horizontal="left" wrapText="1"/>
    </xf>
    <xf numFmtId="0" fontId="50" fillId="3" borderId="38" xfId="0" applyFont="1" applyFill="1" applyBorder="1" applyAlignment="1">
      <alignment horizontal="left" wrapText="1"/>
    </xf>
    <xf numFmtId="0" fontId="49" fillId="4" borderId="37" xfId="0" applyFont="1" applyFill="1" applyBorder="1" applyAlignment="1">
      <alignment horizontal="left" vertical="top" wrapText="1"/>
    </xf>
    <xf numFmtId="0" fontId="49" fillId="3" borderId="39" xfId="0" applyFont="1" applyFill="1" applyBorder="1" applyAlignment="1">
      <alignment horizontal="left" vertical="top" wrapText="1"/>
    </xf>
    <xf numFmtId="16" fontId="49" fillId="3" borderId="39" xfId="0" applyNumberFormat="1" applyFont="1" applyFill="1" applyBorder="1" applyAlignment="1">
      <alignment horizontal="left" vertical="top" wrapText="1"/>
    </xf>
    <xf numFmtId="16" fontId="49" fillId="4" borderId="39" xfId="0" applyNumberFormat="1" applyFont="1" applyFill="1" applyBorder="1" applyAlignment="1">
      <alignment horizontal="left" vertical="top" wrapText="1"/>
    </xf>
    <xf numFmtId="0" fontId="49" fillId="4" borderId="40" xfId="0" applyFont="1" applyFill="1" applyBorder="1" applyAlignment="1">
      <alignment horizontal="left" vertical="top" wrapText="1"/>
    </xf>
    <xf numFmtId="0" fontId="21" fillId="0" borderId="17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48" fillId="3" borderId="46" xfId="0" applyFont="1" applyFill="1" applyBorder="1" applyAlignment="1">
      <alignment horizontal="right" vertical="center" wrapText="1"/>
    </xf>
    <xf numFmtId="14" fontId="48" fillId="3" borderId="47" xfId="0" applyNumberFormat="1" applyFont="1" applyFill="1" applyBorder="1" applyAlignment="1">
      <alignment horizontal="right" vertical="center" wrapText="1"/>
    </xf>
    <xf numFmtId="0" fontId="48" fillId="3" borderId="48" xfId="0" applyFont="1" applyFill="1" applyBorder="1" applyAlignment="1">
      <alignment horizontal="right" vertical="center" wrapText="1"/>
    </xf>
    <xf numFmtId="0" fontId="48" fillId="3" borderId="0" xfId="0" applyFont="1" applyFill="1" applyBorder="1" applyAlignment="1">
      <alignment horizontal="right" vertical="center" wrapText="1"/>
    </xf>
    <xf numFmtId="166" fontId="49" fillId="3" borderId="35" xfId="0" applyNumberFormat="1" applyFont="1" applyFill="1" applyBorder="1" applyAlignment="1">
      <alignment horizontal="left" vertical="top" wrapText="1"/>
    </xf>
    <xf numFmtId="166" fontId="49" fillId="4" borderId="35" xfId="0" applyNumberFormat="1" applyFont="1" applyFill="1" applyBorder="1" applyAlignment="1">
      <alignment horizontal="left" vertical="top" wrapText="1"/>
    </xf>
    <xf numFmtId="166" fontId="49" fillId="3" borderId="39" xfId="0" applyNumberFormat="1" applyFont="1" applyFill="1" applyBorder="1" applyAlignment="1">
      <alignment horizontal="left" vertical="top" wrapText="1"/>
    </xf>
    <xf numFmtId="166" fontId="49" fillId="4" borderId="39" xfId="0" applyNumberFormat="1" applyFont="1" applyFill="1" applyBorder="1" applyAlignment="1">
      <alignment horizontal="left" vertical="top" wrapText="1"/>
    </xf>
    <xf numFmtId="0" fontId="45" fillId="0" borderId="0" xfId="0" applyFont="1" applyAlignment="1">
      <alignment horizontal="left"/>
    </xf>
    <xf numFmtId="14" fontId="21" fillId="0" borderId="0" xfId="0" applyNumberFormat="1" applyFont="1" applyAlignment="1">
      <alignment horizontal="left"/>
    </xf>
    <xf numFmtId="0" fontId="46" fillId="0" borderId="0" xfId="0" applyFont="1" applyAlignment="1">
      <alignment horizontal="left"/>
    </xf>
    <xf numFmtId="14" fontId="28" fillId="0" borderId="0" xfId="0" applyNumberFormat="1" applyFont="1" applyAlignment="1">
      <alignment horizontal="left"/>
    </xf>
    <xf numFmtId="14" fontId="22" fillId="0" borderId="0" xfId="0" applyNumberFormat="1" applyFont="1" applyAlignment="1">
      <alignment horizontal="left"/>
    </xf>
    <xf numFmtId="0" fontId="48" fillId="3" borderId="49" xfId="0" applyFont="1" applyFill="1" applyBorder="1" applyAlignment="1">
      <alignment horizontal="right" vertical="center" wrapText="1"/>
    </xf>
    <xf numFmtId="14" fontId="21" fillId="0" borderId="18" xfId="0" applyNumberFormat="1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1" fontId="22" fillId="0" borderId="22" xfId="0" applyNumberFormat="1" applyFont="1" applyBorder="1" applyAlignment="1">
      <alignment horizontal="center"/>
    </xf>
    <xf numFmtId="0" fontId="51" fillId="0" borderId="15" xfId="0" applyFont="1" applyBorder="1" applyAlignment="1">
      <alignment horizontal="left"/>
    </xf>
    <xf numFmtId="14" fontId="51" fillId="0" borderId="21" xfId="0" applyNumberFormat="1" applyFont="1" applyBorder="1" applyAlignment="1">
      <alignment horizontal="center"/>
    </xf>
    <xf numFmtId="0" fontId="51" fillId="0" borderId="21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14" fontId="51" fillId="0" borderId="18" xfId="0" applyNumberFormat="1" applyFont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51" fillId="0" borderId="19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14" fontId="52" fillId="0" borderId="9" xfId="0" applyNumberFormat="1" applyFont="1" applyBorder="1"/>
    <xf numFmtId="0" fontId="52" fillId="0" borderId="10" xfId="0" applyFont="1" applyBorder="1" applyAlignment="1">
      <alignment horizontal="center"/>
    </xf>
    <xf numFmtId="0" fontId="52" fillId="0" borderId="10" xfId="0" applyFont="1" applyBorder="1"/>
    <xf numFmtId="0" fontId="53" fillId="0" borderId="0" xfId="0" applyFont="1" applyBorder="1" applyAlignment="1">
      <alignment horizontal="center"/>
    </xf>
    <xf numFmtId="0" fontId="53" fillId="0" borderId="14" xfId="0" applyFont="1" applyFill="1" applyBorder="1" applyAlignment="1">
      <alignment horizontal="center"/>
    </xf>
    <xf numFmtId="0" fontId="53" fillId="0" borderId="14" xfId="0" applyFont="1" applyBorder="1" applyAlignment="1">
      <alignment horizontal="center"/>
    </xf>
    <xf numFmtId="14" fontId="52" fillId="0" borderId="9" xfId="0" applyNumberFormat="1" applyFont="1" applyBorder="1" applyAlignment="1">
      <alignment horizontal="center"/>
    </xf>
    <xf numFmtId="0" fontId="54" fillId="0" borderId="10" xfId="0" applyFont="1" applyBorder="1" applyAlignment="1">
      <alignment horizontal="center"/>
    </xf>
    <xf numFmtId="0" fontId="54" fillId="0" borderId="10" xfId="0" applyFont="1" applyBorder="1"/>
    <xf numFmtId="0" fontId="51" fillId="0" borderId="10" xfId="0" applyFont="1" applyBorder="1"/>
    <xf numFmtId="0" fontId="51" fillId="0" borderId="11" xfId="0" applyFont="1" applyBorder="1"/>
    <xf numFmtId="49" fontId="51" fillId="0" borderId="0" xfId="0" applyNumberFormat="1" applyFont="1" applyBorder="1" applyAlignment="1">
      <alignment horizontal="center"/>
    </xf>
    <xf numFmtId="0" fontId="51" fillId="0" borderId="0" xfId="0" applyFont="1" applyBorder="1" applyAlignment="1"/>
    <xf numFmtId="0" fontId="51" fillId="0" borderId="0" xfId="0" applyFont="1" applyBorder="1"/>
    <xf numFmtId="0" fontId="51" fillId="0" borderId="22" xfId="0" applyFont="1" applyBorder="1"/>
    <xf numFmtId="0" fontId="51" fillId="0" borderId="0" xfId="0" applyFont="1" applyFill="1" applyBorder="1" applyAlignment="1">
      <alignment horizontal="center"/>
    </xf>
    <xf numFmtId="14" fontId="51" fillId="0" borderId="0" xfId="0" applyNumberFormat="1" applyFont="1" applyBorder="1" applyAlignment="1">
      <alignment horizontal="center"/>
    </xf>
    <xf numFmtId="14" fontId="51" fillId="0" borderId="18" xfId="0" applyNumberFormat="1" applyFont="1" applyBorder="1"/>
    <xf numFmtId="1" fontId="51" fillId="0" borderId="14" xfId="0" applyNumberFormat="1" applyFont="1" applyBorder="1" applyAlignment="1">
      <alignment horizontal="center"/>
    </xf>
    <xf numFmtId="0" fontId="51" fillId="0" borderId="14" xfId="0" applyFont="1" applyBorder="1" applyAlignment="1"/>
    <xf numFmtId="0" fontId="51" fillId="0" borderId="14" xfId="0" applyFont="1" applyBorder="1"/>
    <xf numFmtId="0" fontId="51" fillId="0" borderId="19" xfId="0" applyFont="1" applyBorder="1"/>
    <xf numFmtId="0" fontId="21" fillId="0" borderId="0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1" fontId="53" fillId="0" borderId="22" xfId="0" applyNumberFormat="1" applyFont="1" applyBorder="1" applyAlignment="1">
      <alignment horizontal="center"/>
    </xf>
    <xf numFmtId="0" fontId="51" fillId="0" borderId="12" xfId="0" applyFont="1" applyBorder="1" applyAlignment="1">
      <alignment horizontal="center"/>
    </xf>
    <xf numFmtId="0" fontId="53" fillId="0" borderId="20" xfId="0" applyFont="1" applyBorder="1" applyAlignment="1">
      <alignment horizontal="center"/>
    </xf>
    <xf numFmtId="0" fontId="51" fillId="0" borderId="13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14" fontId="53" fillId="0" borderId="0" xfId="0" applyNumberFormat="1" applyFont="1" applyBorder="1" applyAlignment="1">
      <alignment horizontal="center"/>
    </xf>
    <xf numFmtId="14" fontId="51" fillId="0" borderId="21" xfId="0" applyNumberFormat="1" applyFont="1" applyFill="1" applyBorder="1" applyAlignment="1">
      <alignment horizontal="center"/>
    </xf>
    <xf numFmtId="0" fontId="51" fillId="0" borderId="21" xfId="0" applyFont="1" applyFill="1" applyBorder="1" applyAlignment="1">
      <alignment horizontal="center"/>
    </xf>
    <xf numFmtId="0" fontId="51" fillId="0" borderId="22" xfId="0" applyFont="1" applyFill="1" applyBorder="1" applyAlignment="1">
      <alignment horizontal="center"/>
    </xf>
    <xf numFmtId="0" fontId="53" fillId="0" borderId="20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1" fillId="0" borderId="15" xfId="0" applyFont="1" applyBorder="1" applyAlignment="1">
      <alignment horizontal="center"/>
    </xf>
    <xf numFmtId="14" fontId="51" fillId="0" borderId="15" xfId="0" applyNumberFormat="1" applyFont="1" applyBorder="1" applyAlignment="1">
      <alignment horizontal="center"/>
    </xf>
    <xf numFmtId="0" fontId="51" fillId="0" borderId="16" xfId="0" applyFont="1" applyBorder="1" applyAlignment="1">
      <alignment horizontal="center"/>
    </xf>
    <xf numFmtId="0" fontId="53" fillId="0" borderId="16" xfId="0" applyFont="1" applyBorder="1" applyAlignment="1">
      <alignment horizontal="center"/>
    </xf>
    <xf numFmtId="49" fontId="51" fillId="0" borderId="16" xfId="0" applyNumberFormat="1" applyFont="1" applyBorder="1" applyAlignment="1">
      <alignment horizontal="center"/>
    </xf>
    <xf numFmtId="0" fontId="51" fillId="0" borderId="16" xfId="0" applyFont="1" applyBorder="1" applyAlignment="1"/>
    <xf numFmtId="0" fontId="51" fillId="0" borderId="16" xfId="0" applyFont="1" applyBorder="1"/>
    <xf numFmtId="0" fontId="51" fillId="0" borderId="17" xfId="0" applyFont="1" applyBorder="1"/>
    <xf numFmtId="0" fontId="0" fillId="0" borderId="21" xfId="0" applyBorder="1"/>
    <xf numFmtId="164" fontId="0" fillId="0" borderId="0" xfId="0" applyNumberFormat="1"/>
    <xf numFmtId="0" fontId="53" fillId="0" borderId="13" xfId="0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4" xfId="0" applyBorder="1" applyAlignment="1">
      <alignment horizontal="center" wrapText="1"/>
    </xf>
    <xf numFmtId="0" fontId="21" fillId="0" borderId="26" xfId="0" applyFont="1" applyBorder="1" applyAlignment="1">
      <alignment horizontal="center" wrapText="1"/>
    </xf>
    <xf numFmtId="49" fontId="21" fillId="0" borderId="26" xfId="0" applyNumberFormat="1" applyFont="1" applyBorder="1" applyAlignment="1">
      <alignment horizontal="center" wrapText="1"/>
    </xf>
    <xf numFmtId="0" fontId="21" fillId="0" borderId="25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/>
    </xf>
    <xf numFmtId="0" fontId="51" fillId="0" borderId="52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51" fillId="0" borderId="51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51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1" fontId="53" fillId="0" borderId="1" xfId="0" applyNumberFormat="1" applyFont="1" applyBorder="1" applyAlignment="1">
      <alignment horizontal="center"/>
    </xf>
    <xf numFmtId="0" fontId="51" fillId="0" borderId="1" xfId="0" applyFont="1" applyFill="1" applyBorder="1" applyAlignment="1">
      <alignment horizontal="center"/>
    </xf>
    <xf numFmtId="0" fontId="53" fillId="0" borderId="1" xfId="0" applyFont="1" applyFill="1" applyBorder="1" applyAlignment="1">
      <alignment horizontal="center"/>
    </xf>
    <xf numFmtId="0" fontId="51" fillId="0" borderId="53" xfId="0" applyFont="1" applyBorder="1" applyAlignment="1">
      <alignment horizontal="center"/>
    </xf>
    <xf numFmtId="0" fontId="51" fillId="0" borderId="54" xfId="0" applyFont="1" applyBorder="1" applyAlignment="1">
      <alignment horizontal="center"/>
    </xf>
    <xf numFmtId="0" fontId="51" fillId="0" borderId="53" xfId="0" applyFont="1" applyFill="1" applyBorder="1" applyAlignment="1">
      <alignment horizontal="center"/>
    </xf>
    <xf numFmtId="0" fontId="53" fillId="0" borderId="53" xfId="0" applyFont="1" applyBorder="1" applyAlignment="1">
      <alignment horizontal="center"/>
    </xf>
    <xf numFmtId="0" fontId="53" fillId="0" borderId="53" xfId="0" applyFont="1" applyFill="1" applyBorder="1" applyAlignment="1">
      <alignment horizontal="center"/>
    </xf>
    <xf numFmtId="0" fontId="51" fillId="0" borderId="55" xfId="0" applyFont="1" applyBorder="1" applyAlignment="1">
      <alignment horizontal="center"/>
    </xf>
    <xf numFmtId="0" fontId="51" fillId="0" borderId="56" xfId="0" applyFont="1" applyBorder="1" applyAlignment="1">
      <alignment horizontal="center"/>
    </xf>
    <xf numFmtId="0" fontId="53" fillId="0" borderId="56" xfId="0" applyFont="1" applyBorder="1" applyAlignment="1">
      <alignment horizontal="center"/>
    </xf>
    <xf numFmtId="0" fontId="53" fillId="0" borderId="56" xfId="0" applyFont="1" applyFill="1" applyBorder="1" applyAlignment="1">
      <alignment horizontal="center"/>
    </xf>
    <xf numFmtId="14" fontId="52" fillId="0" borderId="15" xfId="0" applyNumberFormat="1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54" fillId="0" borderId="16" xfId="0" applyFont="1" applyBorder="1" applyAlignment="1">
      <alignment horizontal="center"/>
    </xf>
    <xf numFmtId="0" fontId="52" fillId="0" borderId="16" xfId="0" applyFont="1" applyBorder="1"/>
    <xf numFmtId="0" fontId="51" fillId="0" borderId="57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51" fillId="0" borderId="58" xfId="0" applyFont="1" applyBorder="1" applyAlignment="1">
      <alignment horizontal="center"/>
    </xf>
    <xf numFmtId="0" fontId="53" fillId="0" borderId="57" xfId="0" applyFont="1" applyBorder="1" applyAlignment="1">
      <alignment horizontal="center"/>
    </xf>
    <xf numFmtId="0" fontId="53" fillId="0" borderId="6" xfId="0" applyFont="1" applyBorder="1" applyAlignment="1">
      <alignment horizontal="center"/>
    </xf>
    <xf numFmtId="0" fontId="53" fillId="0" borderId="59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51" fillId="0" borderId="60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61" xfId="0" applyFont="1" applyBorder="1" applyAlignment="1">
      <alignment horizontal="center"/>
    </xf>
    <xf numFmtId="0" fontId="51" fillId="0" borderId="62" xfId="0" applyFont="1" applyBorder="1" applyAlignment="1">
      <alignment horizontal="center"/>
    </xf>
    <xf numFmtId="0" fontId="51" fillId="0" borderId="63" xfId="0" applyFont="1" applyBorder="1" applyAlignment="1">
      <alignment horizontal="center"/>
    </xf>
    <xf numFmtId="0" fontId="21" fillId="0" borderId="6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 wrapText="1"/>
    </xf>
    <xf numFmtId="14" fontId="51" fillId="0" borderId="20" xfId="0" applyNumberFormat="1" applyFont="1" applyBorder="1" applyAlignment="1">
      <alignment horizontal="center"/>
    </xf>
    <xf numFmtId="14" fontId="51" fillId="0" borderId="13" xfId="0" applyNumberFormat="1" applyFont="1" applyBorder="1" applyAlignment="1">
      <alignment horizontal="center"/>
    </xf>
    <xf numFmtId="0" fontId="51" fillId="0" borderId="68" xfId="0" applyFont="1" applyBorder="1" applyAlignment="1">
      <alignment horizontal="center"/>
    </xf>
    <xf numFmtId="0" fontId="51" fillId="0" borderId="6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54" fillId="0" borderId="5" xfId="0" applyFont="1" applyBorder="1" applyAlignment="1">
      <alignment horizontal="center"/>
    </xf>
    <xf numFmtId="14" fontId="54" fillId="0" borderId="8" xfId="0" applyNumberFormat="1" applyFont="1" applyBorder="1" applyAlignment="1">
      <alignment horizontal="center"/>
    </xf>
    <xf numFmtId="0" fontId="54" fillId="0" borderId="8" xfId="0" applyFont="1" applyBorder="1" applyAlignment="1">
      <alignment horizontal="center"/>
    </xf>
    <xf numFmtId="0" fontId="54" fillId="0" borderId="11" xfId="0" applyFont="1" applyBorder="1" applyAlignment="1">
      <alignment horizontal="center"/>
    </xf>
    <xf numFmtId="14" fontId="51" fillId="5" borderId="21" xfId="0" applyNumberFormat="1" applyFont="1" applyFill="1" applyBorder="1" applyAlignment="1">
      <alignment horizontal="center"/>
    </xf>
    <xf numFmtId="0" fontId="51" fillId="5" borderId="0" xfId="0" applyFont="1" applyFill="1" applyBorder="1" applyAlignment="1">
      <alignment horizontal="center"/>
    </xf>
    <xf numFmtId="0" fontId="53" fillId="5" borderId="0" xfId="0" applyFont="1" applyFill="1" applyBorder="1" applyAlignment="1">
      <alignment horizontal="center"/>
    </xf>
    <xf numFmtId="14" fontId="51" fillId="5" borderId="0" xfId="0" applyNumberFormat="1" applyFont="1" applyFill="1" applyBorder="1" applyAlignment="1">
      <alignment horizontal="center"/>
    </xf>
    <xf numFmtId="0" fontId="51" fillId="5" borderId="0" xfId="0" applyFont="1" applyFill="1" applyBorder="1" applyAlignment="1"/>
    <xf numFmtId="0" fontId="51" fillId="5" borderId="0" xfId="0" applyFont="1" applyFill="1" applyBorder="1"/>
    <xf numFmtId="0" fontId="51" fillId="5" borderId="22" xfId="0" applyFont="1" applyFill="1" applyBorder="1"/>
    <xf numFmtId="0" fontId="50" fillId="3" borderId="37" xfId="0" applyFont="1" applyFill="1" applyBorder="1" applyAlignment="1">
      <alignment horizontal="left" wrapText="1"/>
    </xf>
    <xf numFmtId="0" fontId="50" fillId="3" borderId="38" xfId="0" applyFont="1" applyFill="1" applyBorder="1" applyAlignment="1">
      <alignment horizontal="left" wrapText="1"/>
    </xf>
    <xf numFmtId="0" fontId="50" fillId="3" borderId="41" xfId="0" applyFont="1" applyFill="1" applyBorder="1" applyAlignment="1">
      <alignment horizontal="left" wrapText="1"/>
    </xf>
    <xf numFmtId="0" fontId="50" fillId="3" borderId="35" xfId="0" applyFont="1" applyFill="1" applyBorder="1" applyAlignment="1">
      <alignment horizontal="left" wrapText="1"/>
    </xf>
    <xf numFmtId="0" fontId="50" fillId="3" borderId="36" xfId="0" applyFont="1" applyFill="1" applyBorder="1" applyAlignment="1">
      <alignment horizontal="left" wrapText="1"/>
    </xf>
    <xf numFmtId="0" fontId="50" fillId="3" borderId="42" xfId="0" applyFont="1" applyFill="1" applyBorder="1" applyAlignment="1">
      <alignment horizontal="left" wrapText="1"/>
    </xf>
    <xf numFmtId="0" fontId="50" fillId="3" borderId="43" xfId="0" applyFont="1" applyFill="1" applyBorder="1" applyAlignment="1">
      <alignment horizontal="left" wrapText="1"/>
    </xf>
    <xf numFmtId="0" fontId="50" fillId="3" borderId="44" xfId="0" applyFont="1" applyFill="1" applyBorder="1" applyAlignment="1">
      <alignment horizontal="left" wrapText="1"/>
    </xf>
    <xf numFmtId="0" fontId="50" fillId="3" borderId="45" xfId="0" applyFont="1" applyFill="1" applyBorder="1" applyAlignment="1">
      <alignment horizontal="left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3" fillId="0" borderId="9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2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21185719840575"/>
          <c:y val="0.11422947131608549"/>
          <c:w val="0.72883554486244773"/>
          <c:h val="0.702340288449859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'2017'!$H$2</c:f>
              <c:strCache>
                <c:ptCount val="1"/>
                <c:pt idx="0">
                  <c:v>Bonneville Dam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'2016'!$A$4:$A$41</c:f>
              <c:numCache>
                <c:formatCode>m/d/yyyy</c:formatCode>
                <c:ptCount val="38"/>
                <c:pt idx="0">
                  <c:v>42527</c:v>
                </c:pt>
                <c:pt idx="1">
                  <c:v>42533</c:v>
                </c:pt>
                <c:pt idx="2">
                  <c:v>42534</c:v>
                </c:pt>
                <c:pt idx="3">
                  <c:v>42535</c:v>
                </c:pt>
                <c:pt idx="4">
                  <c:v>42540</c:v>
                </c:pt>
                <c:pt idx="5">
                  <c:v>42541</c:v>
                </c:pt>
                <c:pt idx="6">
                  <c:v>42542</c:v>
                </c:pt>
                <c:pt idx="7">
                  <c:v>42544</c:v>
                </c:pt>
                <c:pt idx="8">
                  <c:v>42547</c:v>
                </c:pt>
                <c:pt idx="9">
                  <c:v>42548</c:v>
                </c:pt>
                <c:pt idx="10">
                  <c:v>42555</c:v>
                </c:pt>
                <c:pt idx="11">
                  <c:v>42558</c:v>
                </c:pt>
                <c:pt idx="12">
                  <c:v>42559</c:v>
                </c:pt>
                <c:pt idx="13">
                  <c:v>42567</c:v>
                </c:pt>
                <c:pt idx="14">
                  <c:v>42568</c:v>
                </c:pt>
                <c:pt idx="15">
                  <c:v>42569</c:v>
                </c:pt>
                <c:pt idx="16">
                  <c:v>42581</c:v>
                </c:pt>
                <c:pt idx="17">
                  <c:v>42582</c:v>
                </c:pt>
                <c:pt idx="18">
                  <c:v>42583</c:v>
                </c:pt>
                <c:pt idx="19">
                  <c:v>42586</c:v>
                </c:pt>
                <c:pt idx="20">
                  <c:v>42587</c:v>
                </c:pt>
                <c:pt idx="21">
                  <c:v>42595</c:v>
                </c:pt>
                <c:pt idx="22">
                  <c:v>42596</c:v>
                </c:pt>
                <c:pt idx="23">
                  <c:v>42597</c:v>
                </c:pt>
                <c:pt idx="24">
                  <c:v>42600</c:v>
                </c:pt>
                <c:pt idx="25">
                  <c:v>42601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42614</c:v>
                </c:pt>
                <c:pt idx="30">
                  <c:v>42615</c:v>
                </c:pt>
                <c:pt idx="31">
                  <c:v>42623</c:v>
                </c:pt>
                <c:pt idx="32">
                  <c:v>42624</c:v>
                </c:pt>
                <c:pt idx="33">
                  <c:v>42625</c:v>
                </c:pt>
                <c:pt idx="34">
                  <c:v>42626</c:v>
                </c:pt>
                <c:pt idx="35">
                  <c:v>42627</c:v>
                </c:pt>
                <c:pt idx="36">
                  <c:v>42628</c:v>
                </c:pt>
                <c:pt idx="37">
                  <c:v>42629</c:v>
                </c:pt>
              </c:numCache>
            </c:numRef>
          </c:cat>
          <c:val>
            <c:numRef>
              <c:f>'2017'!$H$4:$H$54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'2017'!$E$2:$F$2</c:f>
              <c:strCache>
                <c:ptCount val="1"/>
                <c:pt idx="0">
                  <c:v>The Dalles Dam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'2016'!$A$4:$A$41</c:f>
              <c:numCache>
                <c:formatCode>m/d/yyyy</c:formatCode>
                <c:ptCount val="38"/>
                <c:pt idx="0">
                  <c:v>42527</c:v>
                </c:pt>
                <c:pt idx="1">
                  <c:v>42533</c:v>
                </c:pt>
                <c:pt idx="2">
                  <c:v>42534</c:v>
                </c:pt>
                <c:pt idx="3">
                  <c:v>42535</c:v>
                </c:pt>
                <c:pt idx="4">
                  <c:v>42540</c:v>
                </c:pt>
                <c:pt idx="5">
                  <c:v>42541</c:v>
                </c:pt>
                <c:pt idx="6">
                  <c:v>42542</c:v>
                </c:pt>
                <c:pt idx="7">
                  <c:v>42544</c:v>
                </c:pt>
                <c:pt idx="8">
                  <c:v>42547</c:v>
                </c:pt>
                <c:pt idx="9">
                  <c:v>42548</c:v>
                </c:pt>
                <c:pt idx="10">
                  <c:v>42555</c:v>
                </c:pt>
                <c:pt idx="11">
                  <c:v>42558</c:v>
                </c:pt>
                <c:pt idx="12">
                  <c:v>42559</c:v>
                </c:pt>
                <c:pt idx="13">
                  <c:v>42567</c:v>
                </c:pt>
                <c:pt idx="14">
                  <c:v>42568</c:v>
                </c:pt>
                <c:pt idx="15">
                  <c:v>42569</c:v>
                </c:pt>
                <c:pt idx="16">
                  <c:v>42581</c:v>
                </c:pt>
                <c:pt idx="17">
                  <c:v>42582</c:v>
                </c:pt>
                <c:pt idx="18">
                  <c:v>42583</c:v>
                </c:pt>
                <c:pt idx="19">
                  <c:v>42586</c:v>
                </c:pt>
                <c:pt idx="20">
                  <c:v>42587</c:v>
                </c:pt>
                <c:pt idx="21">
                  <c:v>42595</c:v>
                </c:pt>
                <c:pt idx="22">
                  <c:v>42596</c:v>
                </c:pt>
                <c:pt idx="23">
                  <c:v>42597</c:v>
                </c:pt>
                <c:pt idx="24">
                  <c:v>42600</c:v>
                </c:pt>
                <c:pt idx="25">
                  <c:v>42601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42614</c:v>
                </c:pt>
                <c:pt idx="30">
                  <c:v>42615</c:v>
                </c:pt>
                <c:pt idx="31">
                  <c:v>42623</c:v>
                </c:pt>
                <c:pt idx="32">
                  <c:v>42624</c:v>
                </c:pt>
                <c:pt idx="33">
                  <c:v>42625</c:v>
                </c:pt>
                <c:pt idx="34">
                  <c:v>42626</c:v>
                </c:pt>
                <c:pt idx="35">
                  <c:v>42627</c:v>
                </c:pt>
                <c:pt idx="36">
                  <c:v>42628</c:v>
                </c:pt>
                <c:pt idx="37">
                  <c:v>42629</c:v>
                </c:pt>
              </c:numCache>
            </c:numRef>
          </c:cat>
          <c:val>
            <c:numRef>
              <c:f>'2017'!$F$4:$F$54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59</c:v>
                </c:pt>
                <c:pt idx="9">
                  <c:v>56</c:v>
                </c:pt>
                <c:pt idx="10">
                  <c:v>74</c:v>
                </c:pt>
              </c:numCache>
            </c:numRef>
          </c:val>
        </c:ser>
        <c:ser>
          <c:idx val="1"/>
          <c:order val="2"/>
          <c:tx>
            <c:strRef>
              <c:f>'2017'!$B$2:$D$2</c:f>
              <c:strCache>
                <c:ptCount val="1"/>
                <c:pt idx="0">
                  <c:v>John Day Dam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'2016'!$A$4:$A$41</c:f>
              <c:numCache>
                <c:formatCode>m/d/yyyy</c:formatCode>
                <c:ptCount val="38"/>
                <c:pt idx="0">
                  <c:v>42527</c:v>
                </c:pt>
                <c:pt idx="1">
                  <c:v>42533</c:v>
                </c:pt>
                <c:pt idx="2">
                  <c:v>42534</c:v>
                </c:pt>
                <c:pt idx="3">
                  <c:v>42535</c:v>
                </c:pt>
                <c:pt idx="4">
                  <c:v>42540</c:v>
                </c:pt>
                <c:pt idx="5">
                  <c:v>42541</c:v>
                </c:pt>
                <c:pt idx="6">
                  <c:v>42542</c:v>
                </c:pt>
                <c:pt idx="7">
                  <c:v>42544</c:v>
                </c:pt>
                <c:pt idx="8">
                  <c:v>42547</c:v>
                </c:pt>
                <c:pt idx="9">
                  <c:v>42548</c:v>
                </c:pt>
                <c:pt idx="10">
                  <c:v>42555</c:v>
                </c:pt>
                <c:pt idx="11">
                  <c:v>42558</c:v>
                </c:pt>
                <c:pt idx="12">
                  <c:v>42559</c:v>
                </c:pt>
                <c:pt idx="13">
                  <c:v>42567</c:v>
                </c:pt>
                <c:pt idx="14">
                  <c:v>42568</c:v>
                </c:pt>
                <c:pt idx="15">
                  <c:v>42569</c:v>
                </c:pt>
                <c:pt idx="16">
                  <c:v>42581</c:v>
                </c:pt>
                <c:pt idx="17">
                  <c:v>42582</c:v>
                </c:pt>
                <c:pt idx="18">
                  <c:v>42583</c:v>
                </c:pt>
                <c:pt idx="19">
                  <c:v>42586</c:v>
                </c:pt>
                <c:pt idx="20">
                  <c:v>42587</c:v>
                </c:pt>
                <c:pt idx="21">
                  <c:v>42595</c:v>
                </c:pt>
                <c:pt idx="22">
                  <c:v>42596</c:v>
                </c:pt>
                <c:pt idx="23">
                  <c:v>42597</c:v>
                </c:pt>
                <c:pt idx="24">
                  <c:v>42600</c:v>
                </c:pt>
                <c:pt idx="25">
                  <c:v>42601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42614</c:v>
                </c:pt>
                <c:pt idx="30">
                  <c:v>42615</c:v>
                </c:pt>
                <c:pt idx="31">
                  <c:v>42623</c:v>
                </c:pt>
                <c:pt idx="32">
                  <c:v>42624</c:v>
                </c:pt>
                <c:pt idx="33">
                  <c:v>42625</c:v>
                </c:pt>
                <c:pt idx="34">
                  <c:v>42626</c:v>
                </c:pt>
                <c:pt idx="35">
                  <c:v>42627</c:v>
                </c:pt>
                <c:pt idx="36">
                  <c:v>42628</c:v>
                </c:pt>
                <c:pt idx="37">
                  <c:v>42629</c:v>
                </c:pt>
              </c:numCache>
            </c:numRef>
          </c:cat>
          <c:val>
            <c:numRef>
              <c:f>'2017'!$D$4:$D$54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3796320"/>
        <c:axId val="213789248"/>
      </c:barChart>
      <c:scatterChart>
        <c:scatterStyle val="lineMarker"/>
        <c:varyColors val="0"/>
        <c:ser>
          <c:idx val="0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'2017'!$A$4:$A$54</c:f>
              <c:numCache>
                <c:formatCode>m/d/yyyy</c:formatCode>
                <c:ptCount val="51"/>
                <c:pt idx="0">
                  <c:v>42903</c:v>
                </c:pt>
                <c:pt idx="1">
                  <c:v>42904</c:v>
                </c:pt>
                <c:pt idx="2">
                  <c:v>42905</c:v>
                </c:pt>
                <c:pt idx="3">
                  <c:v>42908</c:v>
                </c:pt>
                <c:pt idx="4">
                  <c:v>42909</c:v>
                </c:pt>
                <c:pt idx="5">
                  <c:v>42910</c:v>
                </c:pt>
                <c:pt idx="6">
                  <c:v>42911</c:v>
                </c:pt>
                <c:pt idx="7">
                  <c:v>42912</c:v>
                </c:pt>
                <c:pt idx="8">
                  <c:v>42915</c:v>
                </c:pt>
                <c:pt idx="9">
                  <c:v>42920</c:v>
                </c:pt>
                <c:pt idx="10">
                  <c:v>42921</c:v>
                </c:pt>
                <c:pt idx="11">
                  <c:v>42929</c:v>
                </c:pt>
                <c:pt idx="12">
                  <c:v>42930</c:v>
                </c:pt>
                <c:pt idx="13">
                  <c:v>42931</c:v>
                </c:pt>
                <c:pt idx="14">
                  <c:v>42932</c:v>
                </c:pt>
                <c:pt idx="15">
                  <c:v>42933</c:v>
                </c:pt>
                <c:pt idx="16">
                  <c:v>42943</c:v>
                </c:pt>
                <c:pt idx="17">
                  <c:v>42944</c:v>
                </c:pt>
                <c:pt idx="18">
                  <c:v>42945</c:v>
                </c:pt>
                <c:pt idx="19">
                  <c:v>42946</c:v>
                </c:pt>
                <c:pt idx="20">
                  <c:v>42947</c:v>
                </c:pt>
                <c:pt idx="21">
                  <c:v>42957</c:v>
                </c:pt>
                <c:pt idx="22">
                  <c:v>42958</c:v>
                </c:pt>
                <c:pt idx="23">
                  <c:v>42959</c:v>
                </c:pt>
                <c:pt idx="24">
                  <c:v>42960</c:v>
                </c:pt>
                <c:pt idx="25">
                  <c:v>42961</c:v>
                </c:pt>
                <c:pt idx="26">
                  <c:v>42971</c:v>
                </c:pt>
                <c:pt idx="27">
                  <c:v>42972</c:v>
                </c:pt>
                <c:pt idx="28">
                  <c:v>42973</c:v>
                </c:pt>
                <c:pt idx="29">
                  <c:v>42974</c:v>
                </c:pt>
                <c:pt idx="30">
                  <c:v>42975</c:v>
                </c:pt>
                <c:pt idx="31">
                  <c:v>42985</c:v>
                </c:pt>
                <c:pt idx="32">
                  <c:v>42986</c:v>
                </c:pt>
                <c:pt idx="33">
                  <c:v>42987</c:v>
                </c:pt>
                <c:pt idx="34">
                  <c:v>42988</c:v>
                </c:pt>
                <c:pt idx="35">
                  <c:v>42989</c:v>
                </c:pt>
                <c:pt idx="36">
                  <c:v>42999</c:v>
                </c:pt>
                <c:pt idx="37">
                  <c:v>43000</c:v>
                </c:pt>
                <c:pt idx="38">
                  <c:v>43001</c:v>
                </c:pt>
                <c:pt idx="39">
                  <c:v>43002</c:v>
                </c:pt>
                <c:pt idx="40">
                  <c:v>43003</c:v>
                </c:pt>
                <c:pt idx="41">
                  <c:v>43013</c:v>
                </c:pt>
                <c:pt idx="42">
                  <c:v>43014</c:v>
                </c:pt>
                <c:pt idx="43">
                  <c:v>43015</c:v>
                </c:pt>
                <c:pt idx="44">
                  <c:v>43016</c:v>
                </c:pt>
                <c:pt idx="45">
                  <c:v>43017</c:v>
                </c:pt>
                <c:pt idx="46">
                  <c:v>43027</c:v>
                </c:pt>
                <c:pt idx="47">
                  <c:v>43028</c:v>
                </c:pt>
                <c:pt idx="48">
                  <c:v>43029</c:v>
                </c:pt>
                <c:pt idx="49">
                  <c:v>43030</c:v>
                </c:pt>
                <c:pt idx="50">
                  <c:v>43031</c:v>
                </c:pt>
              </c:numCache>
            </c:numRef>
          </c:xVal>
          <c:yVal>
            <c:numRef>
              <c:f>'2017'!$I$4:$I$54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90336"/>
        <c:axId val="213799040"/>
      </c:scatterChart>
      <c:dateAx>
        <c:axId val="21379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/>
          <c:overlay val="0"/>
        </c:title>
        <c:numFmt formatCode="m/d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213789248"/>
        <c:crosses val="autoZero"/>
        <c:auto val="1"/>
        <c:lblOffset val="100"/>
        <c:baseTimeUnit val="days"/>
      </c:dateAx>
      <c:valAx>
        <c:axId val="21378924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1.8178630955802057E-2"/>
              <c:y val="8.74561403508771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3796320"/>
        <c:crosses val="autoZero"/>
        <c:crossBetween val="between"/>
      </c:valAx>
      <c:valAx>
        <c:axId val="2137990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1547962526581972"/>
              <c:y val="0.1305104296173504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3790336"/>
        <c:crosses val="max"/>
        <c:crossBetween val="midCat"/>
      </c:valAx>
      <c:valAx>
        <c:axId val="213790336"/>
        <c:scaling>
          <c:orientation val="minMax"/>
        </c:scaling>
        <c:delete val="1"/>
        <c:axPos val="t"/>
        <c:numFmt formatCode="m/d;@" sourceLinked="0"/>
        <c:majorTickMark val="out"/>
        <c:minorTickMark val="none"/>
        <c:tickLblPos val="nextTo"/>
        <c:crossAx val="213799040"/>
        <c:crosses val="max"/>
        <c:crossBetween val="midCat"/>
      </c:valAx>
    </c:plotArea>
    <c:legend>
      <c:legendPos val="t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'2012'!$L$2</c:f>
              <c:strCache>
                <c:ptCount val="1"/>
                <c:pt idx="0">
                  <c:v>Bonneville Total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'2014'!$B$4:$B$27</c:f>
              <c:numCache>
                <c:formatCode>m/d/yyyy</c:formatCode>
                <c:ptCount val="24"/>
                <c:pt idx="0">
                  <c:v>41782</c:v>
                </c:pt>
                <c:pt idx="1">
                  <c:v>41795</c:v>
                </c:pt>
                <c:pt idx="2">
                  <c:v>41800</c:v>
                </c:pt>
                <c:pt idx="3">
                  <c:v>41808</c:v>
                </c:pt>
                <c:pt idx="4">
                  <c:v>41809</c:v>
                </c:pt>
                <c:pt idx="5">
                  <c:v>41810</c:v>
                </c:pt>
                <c:pt idx="6">
                  <c:v>41811</c:v>
                </c:pt>
                <c:pt idx="7">
                  <c:v>41812</c:v>
                </c:pt>
                <c:pt idx="8">
                  <c:v>41813</c:v>
                </c:pt>
                <c:pt idx="9">
                  <c:v>41814</c:v>
                </c:pt>
                <c:pt idx="10">
                  <c:v>41820</c:v>
                </c:pt>
                <c:pt idx="11">
                  <c:v>41821</c:v>
                </c:pt>
                <c:pt idx="12">
                  <c:v>41822</c:v>
                </c:pt>
                <c:pt idx="13">
                  <c:v>41823</c:v>
                </c:pt>
                <c:pt idx="14">
                  <c:v>41824</c:v>
                </c:pt>
                <c:pt idx="15">
                  <c:v>41825</c:v>
                </c:pt>
                <c:pt idx="16">
                  <c:v>41830</c:v>
                </c:pt>
                <c:pt idx="17">
                  <c:v>41831</c:v>
                </c:pt>
                <c:pt idx="18">
                  <c:v>41832</c:v>
                </c:pt>
                <c:pt idx="19">
                  <c:v>41833</c:v>
                </c:pt>
                <c:pt idx="20">
                  <c:v>41834</c:v>
                </c:pt>
                <c:pt idx="21">
                  <c:v>41835</c:v>
                </c:pt>
                <c:pt idx="22">
                  <c:v>41836</c:v>
                </c:pt>
                <c:pt idx="23">
                  <c:v>41848</c:v>
                </c:pt>
              </c:numCache>
            </c:numRef>
          </c:cat>
          <c:val>
            <c:numRef>
              <c:f>'2014'!$J$4:$J$27</c:f>
              <c:numCache>
                <c:formatCode>General</c:formatCode>
                <c:ptCount val="24"/>
                <c:pt idx="0">
                  <c:v>160</c:v>
                </c:pt>
                <c:pt idx="1">
                  <c:v>56</c:v>
                </c:pt>
                <c:pt idx="2">
                  <c:v>38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'2012'!$I$2</c:f>
              <c:strCache>
                <c:ptCount val="1"/>
                <c:pt idx="0">
                  <c:v>The Dalles Total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'2014'!$B$4:$B$27</c:f>
              <c:numCache>
                <c:formatCode>m/d/yyyy</c:formatCode>
                <c:ptCount val="24"/>
                <c:pt idx="0">
                  <c:v>41782</c:v>
                </c:pt>
                <c:pt idx="1">
                  <c:v>41795</c:v>
                </c:pt>
                <c:pt idx="2">
                  <c:v>41800</c:v>
                </c:pt>
                <c:pt idx="3">
                  <c:v>41808</c:v>
                </c:pt>
                <c:pt idx="4">
                  <c:v>41809</c:v>
                </c:pt>
                <c:pt idx="5">
                  <c:v>41810</c:v>
                </c:pt>
                <c:pt idx="6">
                  <c:v>41811</c:v>
                </c:pt>
                <c:pt idx="7">
                  <c:v>41812</c:v>
                </c:pt>
                <c:pt idx="8">
                  <c:v>41813</c:v>
                </c:pt>
                <c:pt idx="9">
                  <c:v>41814</c:v>
                </c:pt>
                <c:pt idx="10">
                  <c:v>41820</c:v>
                </c:pt>
                <c:pt idx="11">
                  <c:v>41821</c:v>
                </c:pt>
                <c:pt idx="12">
                  <c:v>41822</c:v>
                </c:pt>
                <c:pt idx="13">
                  <c:v>41823</c:v>
                </c:pt>
                <c:pt idx="14">
                  <c:v>41824</c:v>
                </c:pt>
                <c:pt idx="15">
                  <c:v>41825</c:v>
                </c:pt>
                <c:pt idx="16">
                  <c:v>41830</c:v>
                </c:pt>
                <c:pt idx="17">
                  <c:v>41831</c:v>
                </c:pt>
                <c:pt idx="18">
                  <c:v>41832</c:v>
                </c:pt>
                <c:pt idx="19">
                  <c:v>41833</c:v>
                </c:pt>
                <c:pt idx="20">
                  <c:v>41834</c:v>
                </c:pt>
                <c:pt idx="21">
                  <c:v>41835</c:v>
                </c:pt>
                <c:pt idx="22">
                  <c:v>41836</c:v>
                </c:pt>
                <c:pt idx="23">
                  <c:v>41848</c:v>
                </c:pt>
              </c:numCache>
            </c:numRef>
          </c:cat>
          <c:val>
            <c:numRef>
              <c:f>'2014'!$F$4:$F$27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</c:v>
                </c:pt>
                <c:pt idx="4">
                  <c:v>12</c:v>
                </c:pt>
                <c:pt idx="5">
                  <c:v>38</c:v>
                </c:pt>
                <c:pt idx="6">
                  <c:v>5</c:v>
                </c:pt>
                <c:pt idx="7">
                  <c:v>13</c:v>
                </c:pt>
                <c:pt idx="8">
                  <c:v>6</c:v>
                </c:pt>
                <c:pt idx="9">
                  <c:v>30</c:v>
                </c:pt>
                <c:pt idx="10">
                  <c:v>17</c:v>
                </c:pt>
                <c:pt idx="11">
                  <c:v>37</c:v>
                </c:pt>
                <c:pt idx="12">
                  <c:v>14</c:v>
                </c:pt>
                <c:pt idx="13">
                  <c:v>63</c:v>
                </c:pt>
                <c:pt idx="14">
                  <c:v>11</c:v>
                </c:pt>
                <c:pt idx="15">
                  <c:v>36</c:v>
                </c:pt>
                <c:pt idx="16">
                  <c:v>0</c:v>
                </c:pt>
                <c:pt idx="17">
                  <c:v>3</c:v>
                </c:pt>
                <c:pt idx="18">
                  <c:v>30</c:v>
                </c:pt>
                <c:pt idx="19">
                  <c:v>9</c:v>
                </c:pt>
                <c:pt idx="20">
                  <c:v>0</c:v>
                </c:pt>
                <c:pt idx="21">
                  <c:v>28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2"/>
          <c:tx>
            <c:strRef>
              <c:f>'2012'!$E$2</c:f>
              <c:strCache>
                <c:ptCount val="1"/>
                <c:pt idx="0">
                  <c:v>John Day Total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'2014'!$B$4:$B$27</c:f>
              <c:numCache>
                <c:formatCode>m/d/yyyy</c:formatCode>
                <c:ptCount val="24"/>
                <c:pt idx="0">
                  <c:v>41782</c:v>
                </c:pt>
                <c:pt idx="1">
                  <c:v>41795</c:v>
                </c:pt>
                <c:pt idx="2">
                  <c:v>41800</c:v>
                </c:pt>
                <c:pt idx="3">
                  <c:v>41808</c:v>
                </c:pt>
                <c:pt idx="4">
                  <c:v>41809</c:v>
                </c:pt>
                <c:pt idx="5">
                  <c:v>41810</c:v>
                </c:pt>
                <c:pt idx="6">
                  <c:v>41811</c:v>
                </c:pt>
                <c:pt idx="7">
                  <c:v>41812</c:v>
                </c:pt>
                <c:pt idx="8">
                  <c:v>41813</c:v>
                </c:pt>
                <c:pt idx="9">
                  <c:v>41814</c:v>
                </c:pt>
                <c:pt idx="10">
                  <c:v>41820</c:v>
                </c:pt>
                <c:pt idx="11">
                  <c:v>41821</c:v>
                </c:pt>
                <c:pt idx="12">
                  <c:v>41822</c:v>
                </c:pt>
                <c:pt idx="13">
                  <c:v>41823</c:v>
                </c:pt>
                <c:pt idx="14">
                  <c:v>41824</c:v>
                </c:pt>
                <c:pt idx="15">
                  <c:v>41825</c:v>
                </c:pt>
                <c:pt idx="16">
                  <c:v>41830</c:v>
                </c:pt>
                <c:pt idx="17">
                  <c:v>41831</c:v>
                </c:pt>
                <c:pt idx="18">
                  <c:v>41832</c:v>
                </c:pt>
                <c:pt idx="19">
                  <c:v>41833</c:v>
                </c:pt>
                <c:pt idx="20">
                  <c:v>41834</c:v>
                </c:pt>
                <c:pt idx="21">
                  <c:v>41835</c:v>
                </c:pt>
                <c:pt idx="22">
                  <c:v>41836</c:v>
                </c:pt>
                <c:pt idx="23">
                  <c:v>41848</c:v>
                </c:pt>
              </c:numCache>
            </c:numRef>
          </c:cat>
          <c:val>
            <c:numRef>
              <c:f>'2014'!$E$4:$E$27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</c:v>
                </c:pt>
                <c:pt idx="13">
                  <c:v>14</c:v>
                </c:pt>
                <c:pt idx="14">
                  <c:v>30</c:v>
                </c:pt>
                <c:pt idx="15">
                  <c:v>24</c:v>
                </c:pt>
                <c:pt idx="16">
                  <c:v>17</c:v>
                </c:pt>
                <c:pt idx="17">
                  <c:v>16</c:v>
                </c:pt>
                <c:pt idx="18">
                  <c:v>30</c:v>
                </c:pt>
                <c:pt idx="19">
                  <c:v>42</c:v>
                </c:pt>
                <c:pt idx="20">
                  <c:v>2</c:v>
                </c:pt>
                <c:pt idx="21">
                  <c:v>28</c:v>
                </c:pt>
                <c:pt idx="22">
                  <c:v>18</c:v>
                </c:pt>
                <c:pt idx="23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224695920"/>
        <c:axId val="224699728"/>
      </c:barChart>
      <c:scatterChart>
        <c:scatterStyle val="lineMarker"/>
        <c:varyColors val="0"/>
        <c:ser>
          <c:idx val="0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'2014'!$B$4:$B$27</c:f>
              <c:numCache>
                <c:formatCode>m/d/yyyy</c:formatCode>
                <c:ptCount val="24"/>
                <c:pt idx="0">
                  <c:v>41782</c:v>
                </c:pt>
                <c:pt idx="1">
                  <c:v>41795</c:v>
                </c:pt>
                <c:pt idx="2">
                  <c:v>41800</c:v>
                </c:pt>
                <c:pt idx="3">
                  <c:v>41808</c:v>
                </c:pt>
                <c:pt idx="4">
                  <c:v>41809</c:v>
                </c:pt>
                <c:pt idx="5">
                  <c:v>41810</c:v>
                </c:pt>
                <c:pt idx="6">
                  <c:v>41811</c:v>
                </c:pt>
                <c:pt idx="7">
                  <c:v>41812</c:v>
                </c:pt>
                <c:pt idx="8">
                  <c:v>41813</c:v>
                </c:pt>
                <c:pt idx="9">
                  <c:v>41814</c:v>
                </c:pt>
                <c:pt idx="10">
                  <c:v>41820</c:v>
                </c:pt>
                <c:pt idx="11">
                  <c:v>41821</c:v>
                </c:pt>
                <c:pt idx="12">
                  <c:v>41822</c:v>
                </c:pt>
                <c:pt idx="13">
                  <c:v>41823</c:v>
                </c:pt>
                <c:pt idx="14">
                  <c:v>41824</c:v>
                </c:pt>
                <c:pt idx="15">
                  <c:v>41825</c:v>
                </c:pt>
                <c:pt idx="16">
                  <c:v>41830</c:v>
                </c:pt>
                <c:pt idx="17">
                  <c:v>41831</c:v>
                </c:pt>
                <c:pt idx="18">
                  <c:v>41832</c:v>
                </c:pt>
                <c:pt idx="19">
                  <c:v>41833</c:v>
                </c:pt>
                <c:pt idx="20">
                  <c:v>41834</c:v>
                </c:pt>
                <c:pt idx="21">
                  <c:v>41835</c:v>
                </c:pt>
                <c:pt idx="22">
                  <c:v>41836</c:v>
                </c:pt>
                <c:pt idx="23">
                  <c:v>41848</c:v>
                </c:pt>
              </c:numCache>
            </c:numRef>
          </c:xVal>
          <c:yVal>
            <c:numRef>
              <c:f>'2014'!$K$4:$K$27</c:f>
              <c:numCache>
                <c:formatCode>General</c:formatCode>
                <c:ptCount val="24"/>
                <c:pt idx="0">
                  <c:v>160</c:v>
                </c:pt>
                <c:pt idx="1">
                  <c:v>216</c:v>
                </c:pt>
                <c:pt idx="2">
                  <c:v>254</c:v>
                </c:pt>
                <c:pt idx="3">
                  <c:v>278</c:v>
                </c:pt>
                <c:pt idx="4">
                  <c:v>295</c:v>
                </c:pt>
                <c:pt idx="5">
                  <c:v>333</c:v>
                </c:pt>
                <c:pt idx="6">
                  <c:v>339</c:v>
                </c:pt>
                <c:pt idx="7">
                  <c:v>352</c:v>
                </c:pt>
                <c:pt idx="8">
                  <c:v>366</c:v>
                </c:pt>
                <c:pt idx="9">
                  <c:v>396</c:v>
                </c:pt>
                <c:pt idx="10">
                  <c:v>413</c:v>
                </c:pt>
                <c:pt idx="11">
                  <c:v>450</c:v>
                </c:pt>
                <c:pt idx="12">
                  <c:v>481</c:v>
                </c:pt>
                <c:pt idx="13">
                  <c:v>558</c:v>
                </c:pt>
                <c:pt idx="14">
                  <c:v>599</c:v>
                </c:pt>
                <c:pt idx="15">
                  <c:v>659</c:v>
                </c:pt>
                <c:pt idx="16">
                  <c:v>676</c:v>
                </c:pt>
                <c:pt idx="17">
                  <c:v>695</c:v>
                </c:pt>
                <c:pt idx="18">
                  <c:v>755</c:v>
                </c:pt>
                <c:pt idx="19">
                  <c:v>806</c:v>
                </c:pt>
                <c:pt idx="20">
                  <c:v>808</c:v>
                </c:pt>
                <c:pt idx="21">
                  <c:v>864</c:v>
                </c:pt>
                <c:pt idx="22">
                  <c:v>882</c:v>
                </c:pt>
                <c:pt idx="23">
                  <c:v>904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697008"/>
        <c:axId val="224696464"/>
      </c:scatterChart>
      <c:dateAx>
        <c:axId val="22469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224699728"/>
        <c:crosses val="autoZero"/>
        <c:auto val="1"/>
        <c:lblOffset val="100"/>
        <c:baseTimeUnit val="days"/>
      </c:dateAx>
      <c:valAx>
        <c:axId val="22469972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1.5745481620496923E-2"/>
              <c:y val="0.224618552262119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4695920"/>
        <c:crosses val="autoZero"/>
        <c:crossBetween val="between"/>
      </c:valAx>
      <c:valAx>
        <c:axId val="224696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0818030050083465"/>
              <c:y val="0.218229779467221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4697008"/>
        <c:crosses val="max"/>
        <c:crossBetween val="midCat"/>
      </c:valAx>
      <c:valAx>
        <c:axId val="224697008"/>
        <c:scaling>
          <c:orientation val="minMax"/>
        </c:scaling>
        <c:delete val="1"/>
        <c:axPos val="t"/>
        <c:numFmt formatCode="m/d;@" sourceLinked="0"/>
        <c:majorTickMark val="out"/>
        <c:minorTickMark val="none"/>
        <c:tickLblPos val="nextTo"/>
        <c:crossAx val="224696464"/>
        <c:crosses val="max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 Yakama Nation Pacific Lamprey Broodstock Collection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'2013'!$H$2</c:f>
              <c:strCache>
                <c:ptCount val="1"/>
                <c:pt idx="0">
                  <c:v>Daily Total Collection</c:v>
                </c:pt>
              </c:strCache>
            </c:strRef>
          </c:tx>
          <c:xVal>
            <c:numRef>
              <c:f>'2013'!$A$4:$A$22</c:f>
              <c:numCache>
                <c:formatCode>m/d/yyyy</c:formatCode>
                <c:ptCount val="19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</c:numCache>
            </c:numRef>
          </c:xVal>
          <c:yVal>
            <c:numRef>
              <c:f>'2013'!$H$4:$H$22</c:f>
              <c:numCache>
                <c:formatCode>General</c:formatCode>
                <c:ptCount val="19"/>
                <c:pt idx="0">
                  <c:v>141</c:v>
                </c:pt>
                <c:pt idx="1">
                  <c:v>51</c:v>
                </c:pt>
                <c:pt idx="2">
                  <c:v>34</c:v>
                </c:pt>
                <c:pt idx="3">
                  <c:v>14</c:v>
                </c:pt>
                <c:pt idx="4">
                  <c:v>21</c:v>
                </c:pt>
                <c:pt idx="5">
                  <c:v>16</c:v>
                </c:pt>
                <c:pt idx="6">
                  <c:v>46</c:v>
                </c:pt>
                <c:pt idx="7">
                  <c:v>41</c:v>
                </c:pt>
                <c:pt idx="8">
                  <c:v>38</c:v>
                </c:pt>
                <c:pt idx="9">
                  <c:v>32</c:v>
                </c:pt>
                <c:pt idx="10">
                  <c:v>16</c:v>
                </c:pt>
                <c:pt idx="11">
                  <c:v>12</c:v>
                </c:pt>
                <c:pt idx="12">
                  <c:v>21</c:v>
                </c:pt>
                <c:pt idx="13">
                  <c:v>8</c:v>
                </c:pt>
                <c:pt idx="14">
                  <c:v>15</c:v>
                </c:pt>
                <c:pt idx="15">
                  <c:v>17</c:v>
                </c:pt>
                <c:pt idx="16">
                  <c:v>9</c:v>
                </c:pt>
                <c:pt idx="17">
                  <c:v>15</c:v>
                </c:pt>
                <c:pt idx="18">
                  <c:v>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708432"/>
        <c:axId val="224698640"/>
      </c:scatterChart>
      <c:valAx>
        <c:axId val="22470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crossAx val="224698640"/>
        <c:crosses val="autoZero"/>
        <c:crossBetween val="midCat"/>
      </c:valAx>
      <c:valAx>
        <c:axId val="224698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Collected Adults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7084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638684402615358"/>
          <c:y val="0.24938030865264096"/>
          <c:w val="0.23329722468123437"/>
          <c:h val="0.1893498783856206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'2013'!$J$2</c:f>
              <c:strCache>
                <c:ptCount val="1"/>
                <c:pt idx="0">
                  <c:v>Accumulated Total Collection (Live)</c:v>
                </c:pt>
              </c:strCache>
            </c:strRef>
          </c:tx>
          <c:xVal>
            <c:numRef>
              <c:f>'2013'!$A$4:$A$22</c:f>
              <c:numCache>
                <c:formatCode>m/d/yyyy</c:formatCode>
                <c:ptCount val="19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</c:numCache>
            </c:numRef>
          </c:xVal>
          <c:yVal>
            <c:numRef>
              <c:f>'2013'!$J$4:$J$22</c:f>
              <c:numCache>
                <c:formatCode>General</c:formatCode>
                <c:ptCount val="19"/>
                <c:pt idx="0">
                  <c:v>128</c:v>
                </c:pt>
                <c:pt idx="1">
                  <c:v>174</c:v>
                </c:pt>
                <c:pt idx="2">
                  <c:v>208</c:v>
                </c:pt>
                <c:pt idx="3">
                  <c:v>221</c:v>
                </c:pt>
                <c:pt idx="4">
                  <c:v>240</c:v>
                </c:pt>
                <c:pt idx="5">
                  <c:v>256</c:v>
                </c:pt>
                <c:pt idx="6">
                  <c:v>302</c:v>
                </c:pt>
                <c:pt idx="7">
                  <c:v>343</c:v>
                </c:pt>
                <c:pt idx="8">
                  <c:v>375</c:v>
                </c:pt>
                <c:pt idx="9">
                  <c:v>401</c:v>
                </c:pt>
                <c:pt idx="10">
                  <c:v>410</c:v>
                </c:pt>
                <c:pt idx="11">
                  <c:v>422</c:v>
                </c:pt>
                <c:pt idx="12">
                  <c:v>443</c:v>
                </c:pt>
                <c:pt idx="13">
                  <c:v>451</c:v>
                </c:pt>
                <c:pt idx="14">
                  <c:v>466</c:v>
                </c:pt>
                <c:pt idx="15">
                  <c:v>483</c:v>
                </c:pt>
                <c:pt idx="16">
                  <c:v>492</c:v>
                </c:pt>
                <c:pt idx="17">
                  <c:v>507</c:v>
                </c:pt>
                <c:pt idx="18">
                  <c:v>523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704624"/>
        <c:axId val="224705168"/>
      </c:scatterChart>
      <c:valAx>
        <c:axId val="2247046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24705168"/>
        <c:crosses val="autoZero"/>
        <c:crossBetween val="midCat"/>
      </c:valAx>
      <c:valAx>
        <c:axId val="2247051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7046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2706846019247597"/>
          <c:y val="0.23428468602089558"/>
          <c:w val="0.2951537620297463"/>
          <c:h val="8.3485288023207621E-2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Bonneville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'2013'!$Y$1:$Y$159</c:f>
              <c:numCache>
                <c:formatCode>m/d/yyyy</c:formatCode>
                <c:ptCount val="159"/>
                <c:pt idx="0">
                  <c:v>41403</c:v>
                </c:pt>
                <c:pt idx="1">
                  <c:v>41404</c:v>
                </c:pt>
                <c:pt idx="2">
                  <c:v>41405</c:v>
                </c:pt>
                <c:pt idx="3">
                  <c:v>41406</c:v>
                </c:pt>
                <c:pt idx="4">
                  <c:v>41407</c:v>
                </c:pt>
                <c:pt idx="5">
                  <c:v>41408</c:v>
                </c:pt>
                <c:pt idx="6">
                  <c:v>41409</c:v>
                </c:pt>
                <c:pt idx="7">
                  <c:v>41410</c:v>
                </c:pt>
                <c:pt idx="8">
                  <c:v>41411</c:v>
                </c:pt>
                <c:pt idx="9">
                  <c:v>41412</c:v>
                </c:pt>
                <c:pt idx="10">
                  <c:v>41413</c:v>
                </c:pt>
                <c:pt idx="11">
                  <c:v>41414</c:v>
                </c:pt>
                <c:pt idx="12">
                  <c:v>41415</c:v>
                </c:pt>
                <c:pt idx="13">
                  <c:v>41416</c:v>
                </c:pt>
                <c:pt idx="14">
                  <c:v>41417</c:v>
                </c:pt>
                <c:pt idx="15">
                  <c:v>41418</c:v>
                </c:pt>
                <c:pt idx="16">
                  <c:v>41419</c:v>
                </c:pt>
                <c:pt idx="17">
                  <c:v>41420</c:v>
                </c:pt>
                <c:pt idx="18">
                  <c:v>41421</c:v>
                </c:pt>
                <c:pt idx="19">
                  <c:v>41422</c:v>
                </c:pt>
                <c:pt idx="20">
                  <c:v>41423</c:v>
                </c:pt>
                <c:pt idx="21">
                  <c:v>41424</c:v>
                </c:pt>
                <c:pt idx="22">
                  <c:v>41425</c:v>
                </c:pt>
                <c:pt idx="23">
                  <c:v>41426</c:v>
                </c:pt>
                <c:pt idx="24">
                  <c:v>41427</c:v>
                </c:pt>
                <c:pt idx="25">
                  <c:v>41428</c:v>
                </c:pt>
                <c:pt idx="26">
                  <c:v>41429</c:v>
                </c:pt>
                <c:pt idx="27">
                  <c:v>41430</c:v>
                </c:pt>
                <c:pt idx="28">
                  <c:v>41431</c:v>
                </c:pt>
                <c:pt idx="29">
                  <c:v>41432</c:v>
                </c:pt>
                <c:pt idx="30">
                  <c:v>41433</c:v>
                </c:pt>
                <c:pt idx="31">
                  <c:v>41434</c:v>
                </c:pt>
                <c:pt idx="32">
                  <c:v>41435</c:v>
                </c:pt>
                <c:pt idx="33">
                  <c:v>41436</c:v>
                </c:pt>
                <c:pt idx="34">
                  <c:v>41437</c:v>
                </c:pt>
                <c:pt idx="35">
                  <c:v>41438</c:v>
                </c:pt>
                <c:pt idx="36">
                  <c:v>41439</c:v>
                </c:pt>
                <c:pt idx="37">
                  <c:v>41440</c:v>
                </c:pt>
                <c:pt idx="38">
                  <c:v>41441</c:v>
                </c:pt>
                <c:pt idx="39">
                  <c:v>41442</c:v>
                </c:pt>
                <c:pt idx="40">
                  <c:v>41443</c:v>
                </c:pt>
                <c:pt idx="41">
                  <c:v>41444</c:v>
                </c:pt>
                <c:pt idx="42">
                  <c:v>41445</c:v>
                </c:pt>
                <c:pt idx="43">
                  <c:v>41446</c:v>
                </c:pt>
                <c:pt idx="44">
                  <c:v>41447</c:v>
                </c:pt>
                <c:pt idx="45">
                  <c:v>41448</c:v>
                </c:pt>
                <c:pt idx="46">
                  <c:v>41449</c:v>
                </c:pt>
                <c:pt idx="47">
                  <c:v>41450</c:v>
                </c:pt>
                <c:pt idx="48">
                  <c:v>41451</c:v>
                </c:pt>
                <c:pt idx="49">
                  <c:v>41452</c:v>
                </c:pt>
                <c:pt idx="50">
                  <c:v>41453</c:v>
                </c:pt>
                <c:pt idx="51">
                  <c:v>41454</c:v>
                </c:pt>
                <c:pt idx="52">
                  <c:v>41455</c:v>
                </c:pt>
                <c:pt idx="53">
                  <c:v>41456</c:v>
                </c:pt>
                <c:pt idx="54">
                  <c:v>41457</c:v>
                </c:pt>
                <c:pt idx="55">
                  <c:v>41458</c:v>
                </c:pt>
                <c:pt idx="56">
                  <c:v>41459</c:v>
                </c:pt>
                <c:pt idx="57">
                  <c:v>41460</c:v>
                </c:pt>
                <c:pt idx="58">
                  <c:v>41461</c:v>
                </c:pt>
                <c:pt idx="59">
                  <c:v>41462</c:v>
                </c:pt>
                <c:pt idx="60">
                  <c:v>41463</c:v>
                </c:pt>
                <c:pt idx="61">
                  <c:v>41464</c:v>
                </c:pt>
                <c:pt idx="62">
                  <c:v>41465</c:v>
                </c:pt>
                <c:pt idx="63">
                  <c:v>41466</c:v>
                </c:pt>
                <c:pt idx="64">
                  <c:v>41467</c:v>
                </c:pt>
                <c:pt idx="65">
                  <c:v>41468</c:v>
                </c:pt>
                <c:pt idx="66">
                  <c:v>41469</c:v>
                </c:pt>
                <c:pt idx="67">
                  <c:v>41470</c:v>
                </c:pt>
                <c:pt idx="68">
                  <c:v>41471</c:v>
                </c:pt>
                <c:pt idx="69">
                  <c:v>41472</c:v>
                </c:pt>
                <c:pt idx="70">
                  <c:v>41473</c:v>
                </c:pt>
                <c:pt idx="71">
                  <c:v>41474</c:v>
                </c:pt>
                <c:pt idx="72">
                  <c:v>41475</c:v>
                </c:pt>
                <c:pt idx="73">
                  <c:v>41476</c:v>
                </c:pt>
                <c:pt idx="74">
                  <c:v>41477</c:v>
                </c:pt>
                <c:pt idx="75">
                  <c:v>41478</c:v>
                </c:pt>
                <c:pt idx="76">
                  <c:v>41479</c:v>
                </c:pt>
                <c:pt idx="77">
                  <c:v>41480</c:v>
                </c:pt>
                <c:pt idx="78">
                  <c:v>41481</c:v>
                </c:pt>
                <c:pt idx="79">
                  <c:v>41482</c:v>
                </c:pt>
                <c:pt idx="80">
                  <c:v>41483</c:v>
                </c:pt>
                <c:pt idx="81">
                  <c:v>41484</c:v>
                </c:pt>
                <c:pt idx="82">
                  <c:v>41485</c:v>
                </c:pt>
                <c:pt idx="83">
                  <c:v>41486</c:v>
                </c:pt>
                <c:pt idx="84">
                  <c:v>41487</c:v>
                </c:pt>
                <c:pt idx="85">
                  <c:v>41488</c:v>
                </c:pt>
                <c:pt idx="86">
                  <c:v>41489</c:v>
                </c:pt>
                <c:pt idx="87">
                  <c:v>41490</c:v>
                </c:pt>
                <c:pt idx="88">
                  <c:v>41491</c:v>
                </c:pt>
                <c:pt idx="89">
                  <c:v>41492</c:v>
                </c:pt>
                <c:pt idx="90">
                  <c:v>41493</c:v>
                </c:pt>
                <c:pt idx="91">
                  <c:v>41494</c:v>
                </c:pt>
                <c:pt idx="92">
                  <c:v>41495</c:v>
                </c:pt>
                <c:pt idx="93">
                  <c:v>41496</c:v>
                </c:pt>
                <c:pt idx="94">
                  <c:v>41497</c:v>
                </c:pt>
                <c:pt idx="95">
                  <c:v>41498</c:v>
                </c:pt>
                <c:pt idx="96">
                  <c:v>41499</c:v>
                </c:pt>
                <c:pt idx="97">
                  <c:v>41500</c:v>
                </c:pt>
                <c:pt idx="98">
                  <c:v>41501</c:v>
                </c:pt>
                <c:pt idx="99">
                  <c:v>41502</c:v>
                </c:pt>
                <c:pt idx="100">
                  <c:v>41503</c:v>
                </c:pt>
                <c:pt idx="101">
                  <c:v>41504</c:v>
                </c:pt>
                <c:pt idx="102">
                  <c:v>41505</c:v>
                </c:pt>
                <c:pt idx="103">
                  <c:v>41506</c:v>
                </c:pt>
                <c:pt idx="104">
                  <c:v>41507</c:v>
                </c:pt>
                <c:pt idx="105">
                  <c:v>41508</c:v>
                </c:pt>
                <c:pt idx="106">
                  <c:v>41509</c:v>
                </c:pt>
                <c:pt idx="107">
                  <c:v>41510</c:v>
                </c:pt>
                <c:pt idx="108">
                  <c:v>41511</c:v>
                </c:pt>
                <c:pt idx="109">
                  <c:v>41512</c:v>
                </c:pt>
                <c:pt idx="110">
                  <c:v>41513</c:v>
                </c:pt>
                <c:pt idx="111">
                  <c:v>41514</c:v>
                </c:pt>
                <c:pt idx="112">
                  <c:v>41515</c:v>
                </c:pt>
                <c:pt idx="113">
                  <c:v>41516</c:v>
                </c:pt>
                <c:pt idx="114">
                  <c:v>41517</c:v>
                </c:pt>
                <c:pt idx="115">
                  <c:v>41518</c:v>
                </c:pt>
                <c:pt idx="116">
                  <c:v>41519</c:v>
                </c:pt>
                <c:pt idx="117">
                  <c:v>41520</c:v>
                </c:pt>
                <c:pt idx="118">
                  <c:v>41521</c:v>
                </c:pt>
                <c:pt idx="119">
                  <c:v>41522</c:v>
                </c:pt>
                <c:pt idx="120">
                  <c:v>41523</c:v>
                </c:pt>
                <c:pt idx="121">
                  <c:v>41525</c:v>
                </c:pt>
                <c:pt idx="122">
                  <c:v>41526</c:v>
                </c:pt>
                <c:pt idx="123">
                  <c:v>41527</c:v>
                </c:pt>
                <c:pt idx="124">
                  <c:v>41528</c:v>
                </c:pt>
                <c:pt idx="125">
                  <c:v>41529</c:v>
                </c:pt>
                <c:pt idx="126">
                  <c:v>41530</c:v>
                </c:pt>
                <c:pt idx="127">
                  <c:v>41531</c:v>
                </c:pt>
                <c:pt idx="128">
                  <c:v>41532</c:v>
                </c:pt>
                <c:pt idx="129">
                  <c:v>41533</c:v>
                </c:pt>
                <c:pt idx="130">
                  <c:v>41534</c:v>
                </c:pt>
                <c:pt idx="131">
                  <c:v>41535</c:v>
                </c:pt>
                <c:pt idx="132">
                  <c:v>41537</c:v>
                </c:pt>
                <c:pt idx="133">
                  <c:v>41538</c:v>
                </c:pt>
                <c:pt idx="134">
                  <c:v>41539</c:v>
                </c:pt>
                <c:pt idx="135">
                  <c:v>41540</c:v>
                </c:pt>
                <c:pt idx="136">
                  <c:v>41541</c:v>
                </c:pt>
                <c:pt idx="137">
                  <c:v>41542</c:v>
                </c:pt>
                <c:pt idx="138">
                  <c:v>41543</c:v>
                </c:pt>
                <c:pt idx="139">
                  <c:v>41544</c:v>
                </c:pt>
                <c:pt idx="140">
                  <c:v>41545</c:v>
                </c:pt>
                <c:pt idx="141">
                  <c:v>41546</c:v>
                </c:pt>
                <c:pt idx="142">
                  <c:v>41547</c:v>
                </c:pt>
                <c:pt idx="143">
                  <c:v>41548</c:v>
                </c:pt>
                <c:pt idx="144">
                  <c:v>41549</c:v>
                </c:pt>
                <c:pt idx="145">
                  <c:v>41550</c:v>
                </c:pt>
                <c:pt idx="146">
                  <c:v>41551</c:v>
                </c:pt>
                <c:pt idx="147">
                  <c:v>41552</c:v>
                </c:pt>
                <c:pt idx="148">
                  <c:v>41553</c:v>
                </c:pt>
                <c:pt idx="149">
                  <c:v>41554</c:v>
                </c:pt>
                <c:pt idx="150">
                  <c:v>41555</c:v>
                </c:pt>
                <c:pt idx="151">
                  <c:v>41556</c:v>
                </c:pt>
                <c:pt idx="152">
                  <c:v>41558</c:v>
                </c:pt>
                <c:pt idx="153">
                  <c:v>41560</c:v>
                </c:pt>
                <c:pt idx="154">
                  <c:v>41561</c:v>
                </c:pt>
                <c:pt idx="155">
                  <c:v>41567</c:v>
                </c:pt>
                <c:pt idx="156">
                  <c:v>41589</c:v>
                </c:pt>
                <c:pt idx="157">
                  <c:v>41603</c:v>
                </c:pt>
                <c:pt idx="158">
                  <c:v>41611</c:v>
                </c:pt>
              </c:numCache>
            </c:numRef>
          </c:xVal>
          <c:yVal>
            <c:numRef>
              <c:f>'2013'!$Z$1:$Z$159</c:f>
              <c:numCache>
                <c:formatCode>General</c:formatCode>
                <c:ptCount val="159"/>
                <c:pt idx="0">
                  <c:v>2</c:v>
                </c:pt>
                <c:pt idx="1">
                  <c:v>8</c:v>
                </c:pt>
                <c:pt idx="2">
                  <c:v>98</c:v>
                </c:pt>
                <c:pt idx="3">
                  <c:v>79</c:v>
                </c:pt>
                <c:pt idx="4">
                  <c:v>62</c:v>
                </c:pt>
                <c:pt idx="5">
                  <c:v>20</c:v>
                </c:pt>
                <c:pt idx="6">
                  <c:v>72</c:v>
                </c:pt>
                <c:pt idx="7">
                  <c:v>54</c:v>
                </c:pt>
                <c:pt idx="8">
                  <c:v>33</c:v>
                </c:pt>
                <c:pt idx="9">
                  <c:v>51</c:v>
                </c:pt>
                <c:pt idx="10">
                  <c:v>95</c:v>
                </c:pt>
                <c:pt idx="11">
                  <c:v>84</c:v>
                </c:pt>
                <c:pt idx="12">
                  <c:v>78</c:v>
                </c:pt>
                <c:pt idx="13">
                  <c:v>35</c:v>
                </c:pt>
                <c:pt idx="14">
                  <c:v>43</c:v>
                </c:pt>
                <c:pt idx="15">
                  <c:v>58</c:v>
                </c:pt>
                <c:pt idx="16">
                  <c:v>80</c:v>
                </c:pt>
                <c:pt idx="17">
                  <c:v>87</c:v>
                </c:pt>
                <c:pt idx="18">
                  <c:v>52</c:v>
                </c:pt>
                <c:pt idx="19">
                  <c:v>24</c:v>
                </c:pt>
                <c:pt idx="20">
                  <c:v>28</c:v>
                </c:pt>
                <c:pt idx="21">
                  <c:v>60</c:v>
                </c:pt>
                <c:pt idx="22">
                  <c:v>91</c:v>
                </c:pt>
                <c:pt idx="23">
                  <c:v>125</c:v>
                </c:pt>
                <c:pt idx="24">
                  <c:v>135</c:v>
                </c:pt>
                <c:pt idx="25">
                  <c:v>116</c:v>
                </c:pt>
                <c:pt idx="26">
                  <c:v>173</c:v>
                </c:pt>
                <c:pt idx="27">
                  <c:v>166</c:v>
                </c:pt>
                <c:pt idx="28">
                  <c:v>216</c:v>
                </c:pt>
                <c:pt idx="29">
                  <c:v>249</c:v>
                </c:pt>
                <c:pt idx="30">
                  <c:v>161</c:v>
                </c:pt>
                <c:pt idx="31">
                  <c:v>187</c:v>
                </c:pt>
                <c:pt idx="32">
                  <c:v>203</c:v>
                </c:pt>
                <c:pt idx="33">
                  <c:v>240</c:v>
                </c:pt>
                <c:pt idx="34">
                  <c:v>218</c:v>
                </c:pt>
                <c:pt idx="35">
                  <c:v>231</c:v>
                </c:pt>
                <c:pt idx="36">
                  <c:v>222</c:v>
                </c:pt>
                <c:pt idx="37">
                  <c:v>379</c:v>
                </c:pt>
                <c:pt idx="38">
                  <c:v>404</c:v>
                </c:pt>
                <c:pt idx="39">
                  <c:v>322</c:v>
                </c:pt>
                <c:pt idx="40">
                  <c:v>242</c:v>
                </c:pt>
                <c:pt idx="41">
                  <c:v>242</c:v>
                </c:pt>
                <c:pt idx="42">
                  <c:v>216</c:v>
                </c:pt>
                <c:pt idx="43">
                  <c:v>218</c:v>
                </c:pt>
                <c:pt idx="44">
                  <c:v>168</c:v>
                </c:pt>
                <c:pt idx="45">
                  <c:v>343</c:v>
                </c:pt>
                <c:pt idx="46">
                  <c:v>119</c:v>
                </c:pt>
                <c:pt idx="47">
                  <c:v>138</c:v>
                </c:pt>
                <c:pt idx="48">
                  <c:v>111</c:v>
                </c:pt>
                <c:pt idx="49">
                  <c:v>118</c:v>
                </c:pt>
                <c:pt idx="50">
                  <c:v>188</c:v>
                </c:pt>
                <c:pt idx="51">
                  <c:v>237</c:v>
                </c:pt>
                <c:pt idx="52">
                  <c:v>242</c:v>
                </c:pt>
                <c:pt idx="53">
                  <c:v>222</c:v>
                </c:pt>
                <c:pt idx="54">
                  <c:v>198</c:v>
                </c:pt>
                <c:pt idx="55">
                  <c:v>312</c:v>
                </c:pt>
                <c:pt idx="56">
                  <c:v>366</c:v>
                </c:pt>
                <c:pt idx="57">
                  <c:v>404</c:v>
                </c:pt>
                <c:pt idx="58">
                  <c:v>281</c:v>
                </c:pt>
                <c:pt idx="59">
                  <c:v>320</c:v>
                </c:pt>
                <c:pt idx="60">
                  <c:v>344</c:v>
                </c:pt>
                <c:pt idx="61">
                  <c:v>373</c:v>
                </c:pt>
                <c:pt idx="62">
                  <c:v>685</c:v>
                </c:pt>
                <c:pt idx="63">
                  <c:v>428</c:v>
                </c:pt>
                <c:pt idx="64">
                  <c:v>318</c:v>
                </c:pt>
                <c:pt idx="65">
                  <c:v>365</c:v>
                </c:pt>
                <c:pt idx="66">
                  <c:v>365</c:v>
                </c:pt>
                <c:pt idx="67">
                  <c:v>364</c:v>
                </c:pt>
                <c:pt idx="68">
                  <c:v>333</c:v>
                </c:pt>
                <c:pt idx="69">
                  <c:v>318</c:v>
                </c:pt>
                <c:pt idx="70">
                  <c:v>357</c:v>
                </c:pt>
                <c:pt idx="71">
                  <c:v>370</c:v>
                </c:pt>
                <c:pt idx="72">
                  <c:v>290</c:v>
                </c:pt>
                <c:pt idx="73">
                  <c:v>323</c:v>
                </c:pt>
                <c:pt idx="74">
                  <c:v>307</c:v>
                </c:pt>
                <c:pt idx="75">
                  <c:v>221</c:v>
                </c:pt>
                <c:pt idx="76">
                  <c:v>351</c:v>
                </c:pt>
                <c:pt idx="77">
                  <c:v>464</c:v>
                </c:pt>
                <c:pt idx="78">
                  <c:v>591</c:v>
                </c:pt>
                <c:pt idx="79">
                  <c:v>352</c:v>
                </c:pt>
                <c:pt idx="80">
                  <c:v>287</c:v>
                </c:pt>
                <c:pt idx="81">
                  <c:v>312</c:v>
                </c:pt>
                <c:pt idx="82">
                  <c:v>438</c:v>
                </c:pt>
                <c:pt idx="83">
                  <c:v>436</c:v>
                </c:pt>
                <c:pt idx="84">
                  <c:v>332</c:v>
                </c:pt>
                <c:pt idx="85">
                  <c:v>297</c:v>
                </c:pt>
                <c:pt idx="86">
                  <c:v>190</c:v>
                </c:pt>
                <c:pt idx="87">
                  <c:v>291</c:v>
                </c:pt>
                <c:pt idx="88">
                  <c:v>269</c:v>
                </c:pt>
                <c:pt idx="89">
                  <c:v>203</c:v>
                </c:pt>
                <c:pt idx="90">
                  <c:v>141</c:v>
                </c:pt>
                <c:pt idx="91">
                  <c:v>280</c:v>
                </c:pt>
                <c:pt idx="92">
                  <c:v>208</c:v>
                </c:pt>
                <c:pt idx="93">
                  <c:v>94</c:v>
                </c:pt>
                <c:pt idx="94">
                  <c:v>95</c:v>
                </c:pt>
                <c:pt idx="95">
                  <c:v>39</c:v>
                </c:pt>
                <c:pt idx="96">
                  <c:v>78</c:v>
                </c:pt>
                <c:pt idx="97">
                  <c:v>71</c:v>
                </c:pt>
                <c:pt idx="98">
                  <c:v>74</c:v>
                </c:pt>
                <c:pt idx="99">
                  <c:v>72</c:v>
                </c:pt>
                <c:pt idx="100">
                  <c:v>177</c:v>
                </c:pt>
                <c:pt idx="101">
                  <c:v>86</c:v>
                </c:pt>
                <c:pt idx="102">
                  <c:v>69</c:v>
                </c:pt>
                <c:pt idx="103">
                  <c:v>31</c:v>
                </c:pt>
                <c:pt idx="104">
                  <c:v>55</c:v>
                </c:pt>
                <c:pt idx="105">
                  <c:v>54</c:v>
                </c:pt>
                <c:pt idx="106">
                  <c:v>49</c:v>
                </c:pt>
                <c:pt idx="107">
                  <c:v>64</c:v>
                </c:pt>
                <c:pt idx="108">
                  <c:v>30</c:v>
                </c:pt>
                <c:pt idx="109">
                  <c:v>45</c:v>
                </c:pt>
                <c:pt idx="110">
                  <c:v>37</c:v>
                </c:pt>
                <c:pt idx="111">
                  <c:v>54</c:v>
                </c:pt>
                <c:pt idx="112">
                  <c:v>93</c:v>
                </c:pt>
                <c:pt idx="113">
                  <c:v>114</c:v>
                </c:pt>
                <c:pt idx="114">
                  <c:v>103</c:v>
                </c:pt>
                <c:pt idx="115">
                  <c:v>162</c:v>
                </c:pt>
                <c:pt idx="116">
                  <c:v>184</c:v>
                </c:pt>
                <c:pt idx="117">
                  <c:v>68</c:v>
                </c:pt>
                <c:pt idx="118">
                  <c:v>99</c:v>
                </c:pt>
                <c:pt idx="119">
                  <c:v>84</c:v>
                </c:pt>
                <c:pt idx="120">
                  <c:v>39</c:v>
                </c:pt>
                <c:pt idx="121">
                  <c:v>70</c:v>
                </c:pt>
                <c:pt idx="122">
                  <c:v>62</c:v>
                </c:pt>
                <c:pt idx="123">
                  <c:v>100</c:v>
                </c:pt>
                <c:pt idx="124">
                  <c:v>108</c:v>
                </c:pt>
                <c:pt idx="125">
                  <c:v>48</c:v>
                </c:pt>
                <c:pt idx="126">
                  <c:v>83</c:v>
                </c:pt>
                <c:pt idx="127">
                  <c:v>29</c:v>
                </c:pt>
                <c:pt idx="128">
                  <c:v>29</c:v>
                </c:pt>
                <c:pt idx="129">
                  <c:v>24</c:v>
                </c:pt>
                <c:pt idx="130">
                  <c:v>15</c:v>
                </c:pt>
                <c:pt idx="131">
                  <c:v>11</c:v>
                </c:pt>
                <c:pt idx="132">
                  <c:v>4</c:v>
                </c:pt>
                <c:pt idx="133">
                  <c:v>19</c:v>
                </c:pt>
                <c:pt idx="134">
                  <c:v>11</c:v>
                </c:pt>
                <c:pt idx="135">
                  <c:v>6</c:v>
                </c:pt>
                <c:pt idx="136">
                  <c:v>17</c:v>
                </c:pt>
                <c:pt idx="137">
                  <c:v>2</c:v>
                </c:pt>
                <c:pt idx="138">
                  <c:v>7</c:v>
                </c:pt>
                <c:pt idx="139">
                  <c:v>14</c:v>
                </c:pt>
                <c:pt idx="140">
                  <c:v>5</c:v>
                </c:pt>
                <c:pt idx="141">
                  <c:v>18</c:v>
                </c:pt>
                <c:pt idx="142">
                  <c:v>37</c:v>
                </c:pt>
                <c:pt idx="143">
                  <c:v>24</c:v>
                </c:pt>
                <c:pt idx="144">
                  <c:v>27</c:v>
                </c:pt>
                <c:pt idx="145">
                  <c:v>26</c:v>
                </c:pt>
                <c:pt idx="146">
                  <c:v>1</c:v>
                </c:pt>
                <c:pt idx="147">
                  <c:v>8</c:v>
                </c:pt>
                <c:pt idx="148">
                  <c:v>7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2</c:v>
                </c:pt>
                <c:pt idx="154">
                  <c:v>2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706800"/>
        <c:axId val="224707344"/>
      </c:scatterChart>
      <c:scatterChart>
        <c:scatterStyle val="smoothMarker"/>
        <c:varyColors val="0"/>
        <c:ser>
          <c:idx val="1"/>
          <c:order val="1"/>
          <c:tx>
            <c:v>Bonneville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'2013'!$A$4:$A$6</c:f>
              <c:numCache>
                <c:formatCode>m/d/yyyy</c:formatCode>
                <c:ptCount val="3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</c:numCache>
            </c:numRef>
          </c:xVal>
          <c:yVal>
            <c:numRef>
              <c:f>'2013'!$G$4:$G$6</c:f>
              <c:numCache>
                <c:formatCode>General</c:formatCode>
                <c:ptCount val="3"/>
                <c:pt idx="0">
                  <c:v>141</c:v>
                </c:pt>
                <c:pt idx="1">
                  <c:v>51</c:v>
                </c:pt>
                <c:pt idx="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699184"/>
        <c:axId val="224708976"/>
      </c:scatterChart>
      <c:valAx>
        <c:axId val="22470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4707344"/>
        <c:crosses val="autoZero"/>
        <c:crossBetween val="midCat"/>
        <c:majorUnit val="31"/>
      </c:valAx>
      <c:valAx>
        <c:axId val="22470734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706800"/>
        <c:crosses val="autoZero"/>
        <c:crossBetween val="midCat"/>
      </c:valAx>
      <c:valAx>
        <c:axId val="22470897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699184"/>
        <c:crosses val="max"/>
        <c:crossBetween val="midCat"/>
      </c:valAx>
      <c:valAx>
        <c:axId val="22469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4708976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1"/>
          <c:tx>
            <c:v>The Dalles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'2013'!$AC$1:$AC$125</c:f>
              <c:numCache>
                <c:formatCode>m/d/yyyy</c:formatCode>
                <c:ptCount val="125"/>
                <c:pt idx="0">
                  <c:v>41430</c:v>
                </c:pt>
                <c:pt idx="1">
                  <c:v>41431</c:v>
                </c:pt>
                <c:pt idx="2">
                  <c:v>41432</c:v>
                </c:pt>
                <c:pt idx="3">
                  <c:v>41433</c:v>
                </c:pt>
                <c:pt idx="4">
                  <c:v>41434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41440</c:v>
                </c:pt>
                <c:pt idx="11">
                  <c:v>41441</c:v>
                </c:pt>
                <c:pt idx="12">
                  <c:v>41442</c:v>
                </c:pt>
                <c:pt idx="13">
                  <c:v>41443</c:v>
                </c:pt>
                <c:pt idx="14">
                  <c:v>41444</c:v>
                </c:pt>
                <c:pt idx="15">
                  <c:v>41445</c:v>
                </c:pt>
                <c:pt idx="16">
                  <c:v>41446</c:v>
                </c:pt>
                <c:pt idx="17">
                  <c:v>41447</c:v>
                </c:pt>
                <c:pt idx="18">
                  <c:v>41448</c:v>
                </c:pt>
                <c:pt idx="19">
                  <c:v>41449</c:v>
                </c:pt>
                <c:pt idx="20">
                  <c:v>41450</c:v>
                </c:pt>
                <c:pt idx="21">
                  <c:v>41451</c:v>
                </c:pt>
                <c:pt idx="22">
                  <c:v>41452</c:v>
                </c:pt>
                <c:pt idx="23">
                  <c:v>41453</c:v>
                </c:pt>
                <c:pt idx="24">
                  <c:v>41454</c:v>
                </c:pt>
                <c:pt idx="25">
                  <c:v>41455</c:v>
                </c:pt>
                <c:pt idx="26">
                  <c:v>41456</c:v>
                </c:pt>
                <c:pt idx="27">
                  <c:v>41457</c:v>
                </c:pt>
                <c:pt idx="28">
                  <c:v>41458</c:v>
                </c:pt>
                <c:pt idx="29">
                  <c:v>41459</c:v>
                </c:pt>
                <c:pt idx="30">
                  <c:v>41460</c:v>
                </c:pt>
                <c:pt idx="31">
                  <c:v>41461</c:v>
                </c:pt>
                <c:pt idx="32">
                  <c:v>41462</c:v>
                </c:pt>
                <c:pt idx="33">
                  <c:v>41463</c:v>
                </c:pt>
                <c:pt idx="34">
                  <c:v>41464</c:v>
                </c:pt>
                <c:pt idx="35">
                  <c:v>41465</c:v>
                </c:pt>
                <c:pt idx="36">
                  <c:v>41466</c:v>
                </c:pt>
                <c:pt idx="37">
                  <c:v>41467</c:v>
                </c:pt>
                <c:pt idx="38">
                  <c:v>41468</c:v>
                </c:pt>
                <c:pt idx="39">
                  <c:v>41469</c:v>
                </c:pt>
                <c:pt idx="40">
                  <c:v>41470</c:v>
                </c:pt>
                <c:pt idx="41">
                  <c:v>41471</c:v>
                </c:pt>
                <c:pt idx="42">
                  <c:v>41472</c:v>
                </c:pt>
                <c:pt idx="43">
                  <c:v>41473</c:v>
                </c:pt>
                <c:pt idx="44">
                  <c:v>41474</c:v>
                </c:pt>
                <c:pt idx="45">
                  <c:v>41475</c:v>
                </c:pt>
                <c:pt idx="46">
                  <c:v>41476</c:v>
                </c:pt>
                <c:pt idx="47">
                  <c:v>41477</c:v>
                </c:pt>
                <c:pt idx="48">
                  <c:v>41478</c:v>
                </c:pt>
                <c:pt idx="49">
                  <c:v>41479</c:v>
                </c:pt>
                <c:pt idx="50">
                  <c:v>41480</c:v>
                </c:pt>
                <c:pt idx="51">
                  <c:v>41481</c:v>
                </c:pt>
                <c:pt idx="52">
                  <c:v>41482</c:v>
                </c:pt>
                <c:pt idx="53">
                  <c:v>41483</c:v>
                </c:pt>
                <c:pt idx="54">
                  <c:v>41484</c:v>
                </c:pt>
                <c:pt idx="55">
                  <c:v>41485</c:v>
                </c:pt>
                <c:pt idx="56">
                  <c:v>41486</c:v>
                </c:pt>
                <c:pt idx="57">
                  <c:v>41487</c:v>
                </c:pt>
                <c:pt idx="58">
                  <c:v>41488</c:v>
                </c:pt>
                <c:pt idx="59">
                  <c:v>41489</c:v>
                </c:pt>
                <c:pt idx="60">
                  <c:v>41490</c:v>
                </c:pt>
                <c:pt idx="61">
                  <c:v>41491</c:v>
                </c:pt>
                <c:pt idx="62">
                  <c:v>41492</c:v>
                </c:pt>
                <c:pt idx="63">
                  <c:v>41493</c:v>
                </c:pt>
                <c:pt idx="64">
                  <c:v>41494</c:v>
                </c:pt>
                <c:pt idx="65">
                  <c:v>41495</c:v>
                </c:pt>
                <c:pt idx="66">
                  <c:v>41496</c:v>
                </c:pt>
                <c:pt idx="67">
                  <c:v>41497</c:v>
                </c:pt>
                <c:pt idx="68">
                  <c:v>41498</c:v>
                </c:pt>
                <c:pt idx="69">
                  <c:v>41499</c:v>
                </c:pt>
                <c:pt idx="70">
                  <c:v>41500</c:v>
                </c:pt>
                <c:pt idx="71">
                  <c:v>41501</c:v>
                </c:pt>
                <c:pt idx="72">
                  <c:v>41502</c:v>
                </c:pt>
                <c:pt idx="73">
                  <c:v>41503</c:v>
                </c:pt>
                <c:pt idx="74">
                  <c:v>41504</c:v>
                </c:pt>
                <c:pt idx="75">
                  <c:v>41505</c:v>
                </c:pt>
                <c:pt idx="76">
                  <c:v>41506</c:v>
                </c:pt>
                <c:pt idx="77">
                  <c:v>41507</c:v>
                </c:pt>
                <c:pt idx="78">
                  <c:v>41508</c:v>
                </c:pt>
                <c:pt idx="79">
                  <c:v>41509</c:v>
                </c:pt>
                <c:pt idx="80">
                  <c:v>41510</c:v>
                </c:pt>
                <c:pt idx="81">
                  <c:v>41511</c:v>
                </c:pt>
                <c:pt idx="82">
                  <c:v>41512</c:v>
                </c:pt>
                <c:pt idx="83">
                  <c:v>41513</c:v>
                </c:pt>
                <c:pt idx="84">
                  <c:v>41514</c:v>
                </c:pt>
                <c:pt idx="85">
                  <c:v>41515</c:v>
                </c:pt>
                <c:pt idx="86">
                  <c:v>41516</c:v>
                </c:pt>
                <c:pt idx="87">
                  <c:v>41517</c:v>
                </c:pt>
                <c:pt idx="88">
                  <c:v>41518</c:v>
                </c:pt>
                <c:pt idx="89">
                  <c:v>41519</c:v>
                </c:pt>
                <c:pt idx="90">
                  <c:v>41520</c:v>
                </c:pt>
                <c:pt idx="91">
                  <c:v>41521</c:v>
                </c:pt>
                <c:pt idx="92">
                  <c:v>41522</c:v>
                </c:pt>
                <c:pt idx="93">
                  <c:v>41523</c:v>
                </c:pt>
                <c:pt idx="94">
                  <c:v>41524</c:v>
                </c:pt>
                <c:pt idx="95">
                  <c:v>41525</c:v>
                </c:pt>
                <c:pt idx="96">
                  <c:v>41526</c:v>
                </c:pt>
                <c:pt idx="97">
                  <c:v>41527</c:v>
                </c:pt>
                <c:pt idx="98">
                  <c:v>41528</c:v>
                </c:pt>
                <c:pt idx="99">
                  <c:v>41529</c:v>
                </c:pt>
                <c:pt idx="100">
                  <c:v>41530</c:v>
                </c:pt>
                <c:pt idx="101">
                  <c:v>41531</c:v>
                </c:pt>
                <c:pt idx="102">
                  <c:v>41532</c:v>
                </c:pt>
                <c:pt idx="103">
                  <c:v>41533</c:v>
                </c:pt>
                <c:pt idx="104">
                  <c:v>41534</c:v>
                </c:pt>
                <c:pt idx="105">
                  <c:v>41535</c:v>
                </c:pt>
                <c:pt idx="106">
                  <c:v>41536</c:v>
                </c:pt>
                <c:pt idx="107">
                  <c:v>41537</c:v>
                </c:pt>
                <c:pt idx="108">
                  <c:v>41538</c:v>
                </c:pt>
                <c:pt idx="109">
                  <c:v>41539</c:v>
                </c:pt>
                <c:pt idx="110">
                  <c:v>41540</c:v>
                </c:pt>
                <c:pt idx="111">
                  <c:v>41541</c:v>
                </c:pt>
                <c:pt idx="112">
                  <c:v>41542</c:v>
                </c:pt>
                <c:pt idx="113">
                  <c:v>41543</c:v>
                </c:pt>
                <c:pt idx="114">
                  <c:v>41544</c:v>
                </c:pt>
                <c:pt idx="115">
                  <c:v>41546</c:v>
                </c:pt>
                <c:pt idx="116">
                  <c:v>41547</c:v>
                </c:pt>
                <c:pt idx="117">
                  <c:v>41548</c:v>
                </c:pt>
                <c:pt idx="118">
                  <c:v>41549</c:v>
                </c:pt>
                <c:pt idx="119">
                  <c:v>41550</c:v>
                </c:pt>
                <c:pt idx="120">
                  <c:v>41556</c:v>
                </c:pt>
                <c:pt idx="121">
                  <c:v>41563</c:v>
                </c:pt>
                <c:pt idx="122">
                  <c:v>41571</c:v>
                </c:pt>
                <c:pt idx="123">
                  <c:v>41576</c:v>
                </c:pt>
                <c:pt idx="124">
                  <c:v>41578</c:v>
                </c:pt>
              </c:numCache>
            </c:numRef>
          </c:xVal>
          <c:yVal>
            <c:numRef>
              <c:f>'2013'!$AD$1:$AD$125</c:f>
              <c:numCache>
                <c:formatCode>General</c:formatCode>
                <c:ptCount val="1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13</c:v>
                </c:pt>
                <c:pt idx="4">
                  <c:v>28</c:v>
                </c:pt>
                <c:pt idx="5">
                  <c:v>23</c:v>
                </c:pt>
                <c:pt idx="6">
                  <c:v>41</c:v>
                </c:pt>
                <c:pt idx="7">
                  <c:v>33</c:v>
                </c:pt>
                <c:pt idx="8">
                  <c:v>39</c:v>
                </c:pt>
                <c:pt idx="9">
                  <c:v>31</c:v>
                </c:pt>
                <c:pt idx="10">
                  <c:v>53</c:v>
                </c:pt>
                <c:pt idx="11">
                  <c:v>36</c:v>
                </c:pt>
                <c:pt idx="12">
                  <c:v>46</c:v>
                </c:pt>
                <c:pt idx="13">
                  <c:v>69</c:v>
                </c:pt>
                <c:pt idx="14">
                  <c:v>71</c:v>
                </c:pt>
                <c:pt idx="15">
                  <c:v>31</c:v>
                </c:pt>
                <c:pt idx="16">
                  <c:v>41</c:v>
                </c:pt>
                <c:pt idx="17">
                  <c:v>35</c:v>
                </c:pt>
                <c:pt idx="18">
                  <c:v>44</c:v>
                </c:pt>
                <c:pt idx="19">
                  <c:v>37</c:v>
                </c:pt>
                <c:pt idx="20">
                  <c:v>27</c:v>
                </c:pt>
                <c:pt idx="21">
                  <c:v>38</c:v>
                </c:pt>
                <c:pt idx="22">
                  <c:v>13</c:v>
                </c:pt>
                <c:pt idx="23">
                  <c:v>34</c:v>
                </c:pt>
                <c:pt idx="24">
                  <c:v>23</c:v>
                </c:pt>
                <c:pt idx="25">
                  <c:v>34</c:v>
                </c:pt>
                <c:pt idx="26">
                  <c:v>60</c:v>
                </c:pt>
                <c:pt idx="27">
                  <c:v>113</c:v>
                </c:pt>
                <c:pt idx="28">
                  <c:v>93</c:v>
                </c:pt>
                <c:pt idx="29">
                  <c:v>123</c:v>
                </c:pt>
                <c:pt idx="30">
                  <c:v>272</c:v>
                </c:pt>
                <c:pt idx="31">
                  <c:v>150</c:v>
                </c:pt>
                <c:pt idx="32">
                  <c:v>100</c:v>
                </c:pt>
                <c:pt idx="33">
                  <c:v>179</c:v>
                </c:pt>
                <c:pt idx="34">
                  <c:v>105</c:v>
                </c:pt>
                <c:pt idx="35">
                  <c:v>153</c:v>
                </c:pt>
                <c:pt idx="36">
                  <c:v>129</c:v>
                </c:pt>
                <c:pt idx="37">
                  <c:v>273</c:v>
                </c:pt>
                <c:pt idx="38">
                  <c:v>89</c:v>
                </c:pt>
                <c:pt idx="39">
                  <c:v>180</c:v>
                </c:pt>
                <c:pt idx="40">
                  <c:v>77</c:v>
                </c:pt>
                <c:pt idx="41">
                  <c:v>110</c:v>
                </c:pt>
                <c:pt idx="42">
                  <c:v>232</c:v>
                </c:pt>
                <c:pt idx="43">
                  <c:v>203</c:v>
                </c:pt>
                <c:pt idx="44">
                  <c:v>211</c:v>
                </c:pt>
                <c:pt idx="45">
                  <c:v>295</c:v>
                </c:pt>
                <c:pt idx="46">
                  <c:v>223</c:v>
                </c:pt>
                <c:pt idx="47">
                  <c:v>182</c:v>
                </c:pt>
                <c:pt idx="48">
                  <c:v>190</c:v>
                </c:pt>
                <c:pt idx="49">
                  <c:v>127</c:v>
                </c:pt>
                <c:pt idx="50">
                  <c:v>158</c:v>
                </c:pt>
                <c:pt idx="51">
                  <c:v>161</c:v>
                </c:pt>
                <c:pt idx="52">
                  <c:v>211</c:v>
                </c:pt>
                <c:pt idx="53">
                  <c:v>128</c:v>
                </c:pt>
                <c:pt idx="54">
                  <c:v>160</c:v>
                </c:pt>
                <c:pt idx="55">
                  <c:v>103</c:v>
                </c:pt>
                <c:pt idx="56">
                  <c:v>147</c:v>
                </c:pt>
                <c:pt idx="57">
                  <c:v>166</c:v>
                </c:pt>
                <c:pt idx="58">
                  <c:v>191</c:v>
                </c:pt>
                <c:pt idx="59">
                  <c:v>144</c:v>
                </c:pt>
                <c:pt idx="60">
                  <c:v>120</c:v>
                </c:pt>
                <c:pt idx="61">
                  <c:v>144</c:v>
                </c:pt>
                <c:pt idx="62">
                  <c:v>83</c:v>
                </c:pt>
                <c:pt idx="63">
                  <c:v>83</c:v>
                </c:pt>
                <c:pt idx="64">
                  <c:v>120</c:v>
                </c:pt>
                <c:pt idx="65">
                  <c:v>63</c:v>
                </c:pt>
                <c:pt idx="66">
                  <c:v>68</c:v>
                </c:pt>
                <c:pt idx="67">
                  <c:v>74</c:v>
                </c:pt>
                <c:pt idx="68">
                  <c:v>59</c:v>
                </c:pt>
                <c:pt idx="69">
                  <c:v>66</c:v>
                </c:pt>
                <c:pt idx="70">
                  <c:v>66</c:v>
                </c:pt>
                <c:pt idx="71">
                  <c:v>69</c:v>
                </c:pt>
                <c:pt idx="72">
                  <c:v>56</c:v>
                </c:pt>
                <c:pt idx="73">
                  <c:v>66</c:v>
                </c:pt>
                <c:pt idx="74">
                  <c:v>35</c:v>
                </c:pt>
                <c:pt idx="75">
                  <c:v>34</c:v>
                </c:pt>
                <c:pt idx="76">
                  <c:v>30</c:v>
                </c:pt>
                <c:pt idx="77">
                  <c:v>54</c:v>
                </c:pt>
                <c:pt idx="78">
                  <c:v>40</c:v>
                </c:pt>
                <c:pt idx="79">
                  <c:v>39</c:v>
                </c:pt>
                <c:pt idx="80">
                  <c:v>46</c:v>
                </c:pt>
                <c:pt idx="81">
                  <c:v>21</c:v>
                </c:pt>
                <c:pt idx="82">
                  <c:v>19</c:v>
                </c:pt>
                <c:pt idx="83">
                  <c:v>22</c:v>
                </c:pt>
                <c:pt idx="84">
                  <c:v>36</c:v>
                </c:pt>
                <c:pt idx="85">
                  <c:v>28</c:v>
                </c:pt>
                <c:pt idx="86">
                  <c:v>31</c:v>
                </c:pt>
                <c:pt idx="87">
                  <c:v>19</c:v>
                </c:pt>
                <c:pt idx="88">
                  <c:v>29</c:v>
                </c:pt>
                <c:pt idx="89">
                  <c:v>28</c:v>
                </c:pt>
                <c:pt idx="90">
                  <c:v>23</c:v>
                </c:pt>
                <c:pt idx="91">
                  <c:v>26</c:v>
                </c:pt>
                <c:pt idx="92">
                  <c:v>30</c:v>
                </c:pt>
                <c:pt idx="93">
                  <c:v>18</c:v>
                </c:pt>
                <c:pt idx="94">
                  <c:v>30</c:v>
                </c:pt>
                <c:pt idx="95">
                  <c:v>285</c:v>
                </c:pt>
                <c:pt idx="96">
                  <c:v>61</c:v>
                </c:pt>
                <c:pt idx="97">
                  <c:v>37</c:v>
                </c:pt>
                <c:pt idx="98">
                  <c:v>36</c:v>
                </c:pt>
                <c:pt idx="99">
                  <c:v>31</c:v>
                </c:pt>
                <c:pt idx="100">
                  <c:v>25</c:v>
                </c:pt>
                <c:pt idx="101">
                  <c:v>21</c:v>
                </c:pt>
                <c:pt idx="102">
                  <c:v>28</c:v>
                </c:pt>
                <c:pt idx="103">
                  <c:v>25</c:v>
                </c:pt>
                <c:pt idx="104">
                  <c:v>12</c:v>
                </c:pt>
                <c:pt idx="105">
                  <c:v>12</c:v>
                </c:pt>
                <c:pt idx="106">
                  <c:v>7</c:v>
                </c:pt>
                <c:pt idx="107">
                  <c:v>15</c:v>
                </c:pt>
                <c:pt idx="108">
                  <c:v>9</c:v>
                </c:pt>
                <c:pt idx="109">
                  <c:v>15</c:v>
                </c:pt>
                <c:pt idx="110">
                  <c:v>14</c:v>
                </c:pt>
                <c:pt idx="111">
                  <c:v>10</c:v>
                </c:pt>
                <c:pt idx="112">
                  <c:v>5</c:v>
                </c:pt>
                <c:pt idx="113">
                  <c:v>2</c:v>
                </c:pt>
                <c:pt idx="114">
                  <c:v>1</c:v>
                </c:pt>
                <c:pt idx="115">
                  <c:v>4</c:v>
                </c:pt>
                <c:pt idx="116">
                  <c:v>4</c:v>
                </c:pt>
                <c:pt idx="117">
                  <c:v>7</c:v>
                </c:pt>
                <c:pt idx="118">
                  <c:v>4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701360"/>
        <c:axId val="224701904"/>
      </c:scatterChart>
      <c:scatterChart>
        <c:scatterStyle val="lineMarker"/>
        <c:varyColors val="0"/>
        <c:ser>
          <c:idx val="1"/>
          <c:order val="0"/>
          <c:tx>
            <c:v>The Dalles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'2013'!$A$5:$A$26</c:f>
              <c:numCache>
                <c:formatCode>m/d/yyyy</c:formatCode>
                <c:ptCount val="22"/>
                <c:pt idx="0">
                  <c:v>41445</c:v>
                </c:pt>
                <c:pt idx="1">
                  <c:v>41452</c:v>
                </c:pt>
                <c:pt idx="2">
                  <c:v>41453</c:v>
                </c:pt>
                <c:pt idx="3">
                  <c:v>41454</c:v>
                </c:pt>
                <c:pt idx="4">
                  <c:v>41455</c:v>
                </c:pt>
                <c:pt idx="5">
                  <c:v>41457</c:v>
                </c:pt>
                <c:pt idx="6">
                  <c:v>41466</c:v>
                </c:pt>
                <c:pt idx="7">
                  <c:v>41467</c:v>
                </c:pt>
                <c:pt idx="8">
                  <c:v>41468</c:v>
                </c:pt>
                <c:pt idx="9">
                  <c:v>41469</c:v>
                </c:pt>
                <c:pt idx="10">
                  <c:v>41474</c:v>
                </c:pt>
                <c:pt idx="11">
                  <c:v>41475</c:v>
                </c:pt>
                <c:pt idx="12">
                  <c:v>41476</c:v>
                </c:pt>
                <c:pt idx="13">
                  <c:v>41480</c:v>
                </c:pt>
                <c:pt idx="14">
                  <c:v>41481</c:v>
                </c:pt>
                <c:pt idx="15">
                  <c:v>41482</c:v>
                </c:pt>
                <c:pt idx="16">
                  <c:v>41483</c:v>
                </c:pt>
                <c:pt idx="17">
                  <c:v>41487</c:v>
                </c:pt>
                <c:pt idx="18">
                  <c:v>41488</c:v>
                </c:pt>
                <c:pt idx="19">
                  <c:v>41489</c:v>
                </c:pt>
                <c:pt idx="20">
                  <c:v>41490</c:v>
                </c:pt>
                <c:pt idx="21">
                  <c:v>41491</c:v>
                </c:pt>
              </c:numCache>
            </c:numRef>
          </c:xVal>
          <c:yVal>
            <c:numRef>
              <c:f>'2013'!$F$5:$F$26</c:f>
              <c:numCache>
                <c:formatCode>General</c:formatCode>
                <c:ptCount val="22"/>
                <c:pt idx="0">
                  <c:v>0</c:v>
                </c:pt>
                <c:pt idx="1">
                  <c:v>30</c:v>
                </c:pt>
                <c:pt idx="2">
                  <c:v>14</c:v>
                </c:pt>
                <c:pt idx="3">
                  <c:v>16</c:v>
                </c:pt>
                <c:pt idx="4">
                  <c:v>16</c:v>
                </c:pt>
                <c:pt idx="5">
                  <c:v>0</c:v>
                </c:pt>
                <c:pt idx="6">
                  <c:v>19</c:v>
                </c:pt>
                <c:pt idx="7">
                  <c:v>12</c:v>
                </c:pt>
                <c:pt idx="8">
                  <c:v>14</c:v>
                </c:pt>
                <c:pt idx="9">
                  <c:v>14</c:v>
                </c:pt>
                <c:pt idx="10">
                  <c:v>0</c:v>
                </c:pt>
                <c:pt idx="11">
                  <c:v>7</c:v>
                </c:pt>
                <c:pt idx="12">
                  <c:v>3</c:v>
                </c:pt>
                <c:pt idx="13">
                  <c:v>0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17</c:v>
                </c:pt>
                <c:pt idx="19">
                  <c:v>7</c:v>
                </c:pt>
                <c:pt idx="20">
                  <c:v>2</c:v>
                </c:pt>
                <c:pt idx="21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694832"/>
        <c:axId val="224694288"/>
      </c:scatterChart>
      <c:valAx>
        <c:axId val="22470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4701904"/>
        <c:crosses val="autoZero"/>
        <c:crossBetween val="midCat"/>
        <c:majorUnit val="31"/>
      </c:valAx>
      <c:valAx>
        <c:axId val="224701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</a:t>
                </a:r>
                <a:r>
                  <a:rPr lang="en-US" baseline="0"/>
                  <a:t> Lamprey </a:t>
                </a:r>
                <a:r>
                  <a:rPr lang="en-US"/>
                  <a:t>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701360"/>
        <c:crosses val="autoZero"/>
        <c:crossBetween val="midCat"/>
      </c:valAx>
      <c:valAx>
        <c:axId val="2246942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694832"/>
        <c:crosses val="max"/>
        <c:crossBetween val="midCat"/>
      </c:valAx>
      <c:valAx>
        <c:axId val="224694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4694288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'2013'!$AG$1:$AG$159</c:f>
              <c:numCache>
                <c:formatCode>m/d/yyyy</c:formatCode>
                <c:ptCount val="159"/>
                <c:pt idx="0">
                  <c:v>41400</c:v>
                </c:pt>
                <c:pt idx="1">
                  <c:v>41403</c:v>
                </c:pt>
                <c:pt idx="2">
                  <c:v>41404</c:v>
                </c:pt>
                <c:pt idx="3">
                  <c:v>41405</c:v>
                </c:pt>
                <c:pt idx="4">
                  <c:v>41407</c:v>
                </c:pt>
                <c:pt idx="5">
                  <c:v>41410</c:v>
                </c:pt>
                <c:pt idx="6">
                  <c:v>41411</c:v>
                </c:pt>
                <c:pt idx="7">
                  <c:v>41417</c:v>
                </c:pt>
                <c:pt idx="8">
                  <c:v>41426</c:v>
                </c:pt>
                <c:pt idx="9">
                  <c:v>41427</c:v>
                </c:pt>
                <c:pt idx="10">
                  <c:v>41428</c:v>
                </c:pt>
                <c:pt idx="11">
                  <c:v>41429</c:v>
                </c:pt>
                <c:pt idx="12">
                  <c:v>41430</c:v>
                </c:pt>
                <c:pt idx="13">
                  <c:v>41432</c:v>
                </c:pt>
                <c:pt idx="14">
                  <c:v>41433</c:v>
                </c:pt>
                <c:pt idx="15">
                  <c:v>41435</c:v>
                </c:pt>
                <c:pt idx="16">
                  <c:v>41436</c:v>
                </c:pt>
                <c:pt idx="17">
                  <c:v>41437</c:v>
                </c:pt>
                <c:pt idx="18">
                  <c:v>41438</c:v>
                </c:pt>
                <c:pt idx="19">
                  <c:v>41439</c:v>
                </c:pt>
                <c:pt idx="20">
                  <c:v>41440</c:v>
                </c:pt>
                <c:pt idx="21">
                  <c:v>41441</c:v>
                </c:pt>
                <c:pt idx="22">
                  <c:v>41442</c:v>
                </c:pt>
                <c:pt idx="23">
                  <c:v>41443</c:v>
                </c:pt>
                <c:pt idx="24">
                  <c:v>41444</c:v>
                </c:pt>
                <c:pt idx="25">
                  <c:v>41445</c:v>
                </c:pt>
                <c:pt idx="26">
                  <c:v>41446</c:v>
                </c:pt>
                <c:pt idx="27">
                  <c:v>41447</c:v>
                </c:pt>
                <c:pt idx="28">
                  <c:v>41448</c:v>
                </c:pt>
                <c:pt idx="29">
                  <c:v>41449</c:v>
                </c:pt>
                <c:pt idx="30">
                  <c:v>41450</c:v>
                </c:pt>
                <c:pt idx="31">
                  <c:v>41451</c:v>
                </c:pt>
                <c:pt idx="32">
                  <c:v>41452</c:v>
                </c:pt>
                <c:pt idx="33">
                  <c:v>41453</c:v>
                </c:pt>
                <c:pt idx="34">
                  <c:v>41454</c:v>
                </c:pt>
                <c:pt idx="35">
                  <c:v>41455</c:v>
                </c:pt>
                <c:pt idx="36">
                  <c:v>41456</c:v>
                </c:pt>
                <c:pt idx="37">
                  <c:v>41457</c:v>
                </c:pt>
                <c:pt idx="38">
                  <c:v>41458</c:v>
                </c:pt>
                <c:pt idx="39">
                  <c:v>41459</c:v>
                </c:pt>
                <c:pt idx="40">
                  <c:v>41460</c:v>
                </c:pt>
                <c:pt idx="41">
                  <c:v>41461</c:v>
                </c:pt>
                <c:pt idx="42">
                  <c:v>41462</c:v>
                </c:pt>
                <c:pt idx="43">
                  <c:v>41463</c:v>
                </c:pt>
                <c:pt idx="44">
                  <c:v>41464</c:v>
                </c:pt>
                <c:pt idx="45">
                  <c:v>41465</c:v>
                </c:pt>
                <c:pt idx="46">
                  <c:v>41466</c:v>
                </c:pt>
                <c:pt idx="47">
                  <c:v>41467</c:v>
                </c:pt>
                <c:pt idx="48">
                  <c:v>41468</c:v>
                </c:pt>
                <c:pt idx="49">
                  <c:v>41469</c:v>
                </c:pt>
                <c:pt idx="50">
                  <c:v>41470</c:v>
                </c:pt>
                <c:pt idx="51">
                  <c:v>41471</c:v>
                </c:pt>
                <c:pt idx="52">
                  <c:v>41472</c:v>
                </c:pt>
                <c:pt idx="53">
                  <c:v>41473</c:v>
                </c:pt>
                <c:pt idx="54">
                  <c:v>41474</c:v>
                </c:pt>
                <c:pt idx="55">
                  <c:v>41475</c:v>
                </c:pt>
                <c:pt idx="56">
                  <c:v>41476</c:v>
                </c:pt>
                <c:pt idx="57">
                  <c:v>41477</c:v>
                </c:pt>
                <c:pt idx="58">
                  <c:v>41478</c:v>
                </c:pt>
                <c:pt idx="59">
                  <c:v>41479</c:v>
                </c:pt>
                <c:pt idx="60">
                  <c:v>41480</c:v>
                </c:pt>
                <c:pt idx="61">
                  <c:v>41481</c:v>
                </c:pt>
                <c:pt idx="62">
                  <c:v>41482</c:v>
                </c:pt>
                <c:pt idx="63">
                  <c:v>41483</c:v>
                </c:pt>
                <c:pt idx="64">
                  <c:v>41484</c:v>
                </c:pt>
                <c:pt idx="65">
                  <c:v>41485</c:v>
                </c:pt>
                <c:pt idx="66">
                  <c:v>41486</c:v>
                </c:pt>
                <c:pt idx="67">
                  <c:v>41487</c:v>
                </c:pt>
                <c:pt idx="68">
                  <c:v>41488</c:v>
                </c:pt>
                <c:pt idx="69">
                  <c:v>41489</c:v>
                </c:pt>
                <c:pt idx="70">
                  <c:v>41490</c:v>
                </c:pt>
                <c:pt idx="71">
                  <c:v>41491</c:v>
                </c:pt>
                <c:pt idx="72">
                  <c:v>41492</c:v>
                </c:pt>
                <c:pt idx="73">
                  <c:v>41493</c:v>
                </c:pt>
                <c:pt idx="74">
                  <c:v>41494</c:v>
                </c:pt>
                <c:pt idx="75">
                  <c:v>41495</c:v>
                </c:pt>
                <c:pt idx="76">
                  <c:v>41496</c:v>
                </c:pt>
                <c:pt idx="77">
                  <c:v>41497</c:v>
                </c:pt>
                <c:pt idx="78">
                  <c:v>41498</c:v>
                </c:pt>
                <c:pt idx="79">
                  <c:v>41499</c:v>
                </c:pt>
                <c:pt idx="80">
                  <c:v>41500</c:v>
                </c:pt>
                <c:pt idx="81">
                  <c:v>41501</c:v>
                </c:pt>
                <c:pt idx="82">
                  <c:v>41502</c:v>
                </c:pt>
                <c:pt idx="83">
                  <c:v>41503</c:v>
                </c:pt>
                <c:pt idx="84">
                  <c:v>41504</c:v>
                </c:pt>
                <c:pt idx="85">
                  <c:v>41505</c:v>
                </c:pt>
                <c:pt idx="86">
                  <c:v>41506</c:v>
                </c:pt>
                <c:pt idx="87">
                  <c:v>41507</c:v>
                </c:pt>
                <c:pt idx="88">
                  <c:v>41508</c:v>
                </c:pt>
                <c:pt idx="89">
                  <c:v>41509</c:v>
                </c:pt>
                <c:pt idx="90">
                  <c:v>41510</c:v>
                </c:pt>
                <c:pt idx="91">
                  <c:v>41511</c:v>
                </c:pt>
                <c:pt idx="92">
                  <c:v>41512</c:v>
                </c:pt>
                <c:pt idx="93">
                  <c:v>41513</c:v>
                </c:pt>
                <c:pt idx="94">
                  <c:v>41514</c:v>
                </c:pt>
                <c:pt idx="95">
                  <c:v>41515</c:v>
                </c:pt>
                <c:pt idx="96">
                  <c:v>41516</c:v>
                </c:pt>
                <c:pt idx="97">
                  <c:v>41517</c:v>
                </c:pt>
                <c:pt idx="98">
                  <c:v>41518</c:v>
                </c:pt>
                <c:pt idx="99">
                  <c:v>41519</c:v>
                </c:pt>
                <c:pt idx="100">
                  <c:v>41520</c:v>
                </c:pt>
                <c:pt idx="101">
                  <c:v>41521</c:v>
                </c:pt>
                <c:pt idx="102">
                  <c:v>41522</c:v>
                </c:pt>
                <c:pt idx="103">
                  <c:v>41523</c:v>
                </c:pt>
                <c:pt idx="104">
                  <c:v>41524</c:v>
                </c:pt>
                <c:pt idx="105">
                  <c:v>41525</c:v>
                </c:pt>
                <c:pt idx="106">
                  <c:v>41526</c:v>
                </c:pt>
                <c:pt idx="107">
                  <c:v>41527</c:v>
                </c:pt>
                <c:pt idx="108">
                  <c:v>41528</c:v>
                </c:pt>
                <c:pt idx="109">
                  <c:v>41529</c:v>
                </c:pt>
                <c:pt idx="110">
                  <c:v>41530</c:v>
                </c:pt>
                <c:pt idx="111">
                  <c:v>41531</c:v>
                </c:pt>
                <c:pt idx="112">
                  <c:v>41532</c:v>
                </c:pt>
                <c:pt idx="113">
                  <c:v>41533</c:v>
                </c:pt>
                <c:pt idx="114">
                  <c:v>41534</c:v>
                </c:pt>
                <c:pt idx="115">
                  <c:v>41535</c:v>
                </c:pt>
                <c:pt idx="116">
                  <c:v>41536</c:v>
                </c:pt>
                <c:pt idx="117">
                  <c:v>41537</c:v>
                </c:pt>
                <c:pt idx="118">
                  <c:v>41538</c:v>
                </c:pt>
                <c:pt idx="119">
                  <c:v>41539</c:v>
                </c:pt>
                <c:pt idx="120">
                  <c:v>41540</c:v>
                </c:pt>
                <c:pt idx="121">
                  <c:v>41541</c:v>
                </c:pt>
                <c:pt idx="122">
                  <c:v>41542</c:v>
                </c:pt>
                <c:pt idx="123">
                  <c:v>41543</c:v>
                </c:pt>
                <c:pt idx="124">
                  <c:v>41544</c:v>
                </c:pt>
                <c:pt idx="125">
                  <c:v>41545</c:v>
                </c:pt>
                <c:pt idx="126">
                  <c:v>41546</c:v>
                </c:pt>
                <c:pt idx="127">
                  <c:v>41547</c:v>
                </c:pt>
                <c:pt idx="128">
                  <c:v>41548</c:v>
                </c:pt>
                <c:pt idx="129">
                  <c:v>41549</c:v>
                </c:pt>
                <c:pt idx="130">
                  <c:v>41550</c:v>
                </c:pt>
                <c:pt idx="131">
                  <c:v>41551</c:v>
                </c:pt>
                <c:pt idx="132">
                  <c:v>41552</c:v>
                </c:pt>
                <c:pt idx="133">
                  <c:v>41553</c:v>
                </c:pt>
                <c:pt idx="134">
                  <c:v>41554</c:v>
                </c:pt>
                <c:pt idx="135">
                  <c:v>41555</c:v>
                </c:pt>
                <c:pt idx="136">
                  <c:v>41556</c:v>
                </c:pt>
                <c:pt idx="137">
                  <c:v>41557</c:v>
                </c:pt>
                <c:pt idx="138">
                  <c:v>41558</c:v>
                </c:pt>
                <c:pt idx="139">
                  <c:v>41559</c:v>
                </c:pt>
                <c:pt idx="140">
                  <c:v>41560</c:v>
                </c:pt>
                <c:pt idx="141">
                  <c:v>41562</c:v>
                </c:pt>
                <c:pt idx="142">
                  <c:v>41563</c:v>
                </c:pt>
                <c:pt idx="143">
                  <c:v>41564</c:v>
                </c:pt>
                <c:pt idx="144">
                  <c:v>41566</c:v>
                </c:pt>
                <c:pt idx="145">
                  <c:v>41567</c:v>
                </c:pt>
                <c:pt idx="146">
                  <c:v>41573</c:v>
                </c:pt>
                <c:pt idx="147">
                  <c:v>41574</c:v>
                </c:pt>
                <c:pt idx="148">
                  <c:v>41577</c:v>
                </c:pt>
                <c:pt idx="149">
                  <c:v>41578</c:v>
                </c:pt>
                <c:pt idx="150">
                  <c:v>41579</c:v>
                </c:pt>
                <c:pt idx="151">
                  <c:v>41582</c:v>
                </c:pt>
                <c:pt idx="152">
                  <c:v>41595</c:v>
                </c:pt>
                <c:pt idx="153">
                  <c:v>41596</c:v>
                </c:pt>
                <c:pt idx="154">
                  <c:v>41605</c:v>
                </c:pt>
                <c:pt idx="155">
                  <c:v>41606</c:v>
                </c:pt>
                <c:pt idx="156">
                  <c:v>41609</c:v>
                </c:pt>
                <c:pt idx="157">
                  <c:v>41610</c:v>
                </c:pt>
                <c:pt idx="158">
                  <c:v>41611</c:v>
                </c:pt>
              </c:numCache>
            </c:numRef>
          </c:xVal>
          <c:yVal>
            <c:numRef>
              <c:f>'2013'!$AH$1:$AH$159</c:f>
              <c:numCache>
                <c:formatCode>General</c:formatCode>
                <c:ptCount val="159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8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24</c:v>
                </c:pt>
                <c:pt idx="24">
                  <c:v>37</c:v>
                </c:pt>
                <c:pt idx="25">
                  <c:v>18</c:v>
                </c:pt>
                <c:pt idx="26">
                  <c:v>22</c:v>
                </c:pt>
                <c:pt idx="27">
                  <c:v>23</c:v>
                </c:pt>
                <c:pt idx="28">
                  <c:v>46</c:v>
                </c:pt>
                <c:pt idx="29">
                  <c:v>25</c:v>
                </c:pt>
                <c:pt idx="30">
                  <c:v>18</c:v>
                </c:pt>
                <c:pt idx="31">
                  <c:v>13</c:v>
                </c:pt>
                <c:pt idx="32">
                  <c:v>41</c:v>
                </c:pt>
                <c:pt idx="33">
                  <c:v>40</c:v>
                </c:pt>
                <c:pt idx="34">
                  <c:v>41</c:v>
                </c:pt>
                <c:pt idx="35">
                  <c:v>76</c:v>
                </c:pt>
                <c:pt idx="36">
                  <c:v>84</c:v>
                </c:pt>
                <c:pt idx="37">
                  <c:v>94</c:v>
                </c:pt>
                <c:pt idx="38">
                  <c:v>72</c:v>
                </c:pt>
                <c:pt idx="39">
                  <c:v>121</c:v>
                </c:pt>
                <c:pt idx="40">
                  <c:v>97</c:v>
                </c:pt>
                <c:pt idx="41">
                  <c:v>110</c:v>
                </c:pt>
                <c:pt idx="42">
                  <c:v>82</c:v>
                </c:pt>
                <c:pt idx="43">
                  <c:v>91</c:v>
                </c:pt>
                <c:pt idx="44">
                  <c:v>95</c:v>
                </c:pt>
                <c:pt idx="45">
                  <c:v>90</c:v>
                </c:pt>
                <c:pt idx="46">
                  <c:v>91</c:v>
                </c:pt>
                <c:pt idx="47">
                  <c:v>101</c:v>
                </c:pt>
                <c:pt idx="48">
                  <c:v>72</c:v>
                </c:pt>
                <c:pt idx="49">
                  <c:v>95</c:v>
                </c:pt>
                <c:pt idx="50">
                  <c:v>87</c:v>
                </c:pt>
                <c:pt idx="51">
                  <c:v>113</c:v>
                </c:pt>
                <c:pt idx="52">
                  <c:v>121</c:v>
                </c:pt>
                <c:pt idx="53">
                  <c:v>111</c:v>
                </c:pt>
                <c:pt idx="54">
                  <c:v>81</c:v>
                </c:pt>
                <c:pt idx="55">
                  <c:v>111</c:v>
                </c:pt>
                <c:pt idx="56">
                  <c:v>78</c:v>
                </c:pt>
                <c:pt idx="57">
                  <c:v>73</c:v>
                </c:pt>
                <c:pt idx="58">
                  <c:v>98</c:v>
                </c:pt>
                <c:pt idx="59">
                  <c:v>80</c:v>
                </c:pt>
                <c:pt idx="60">
                  <c:v>119</c:v>
                </c:pt>
                <c:pt idx="61">
                  <c:v>83</c:v>
                </c:pt>
                <c:pt idx="62">
                  <c:v>93</c:v>
                </c:pt>
                <c:pt idx="63">
                  <c:v>117</c:v>
                </c:pt>
                <c:pt idx="64">
                  <c:v>133</c:v>
                </c:pt>
                <c:pt idx="65">
                  <c:v>118</c:v>
                </c:pt>
                <c:pt idx="66">
                  <c:v>73</c:v>
                </c:pt>
                <c:pt idx="67">
                  <c:v>63</c:v>
                </c:pt>
                <c:pt idx="68">
                  <c:v>120</c:v>
                </c:pt>
                <c:pt idx="69">
                  <c:v>86</c:v>
                </c:pt>
                <c:pt idx="70">
                  <c:v>84</c:v>
                </c:pt>
                <c:pt idx="71">
                  <c:v>144</c:v>
                </c:pt>
                <c:pt idx="72">
                  <c:v>80</c:v>
                </c:pt>
                <c:pt idx="73">
                  <c:v>76</c:v>
                </c:pt>
                <c:pt idx="74">
                  <c:v>66</c:v>
                </c:pt>
                <c:pt idx="75">
                  <c:v>90</c:v>
                </c:pt>
                <c:pt idx="76">
                  <c:v>42</c:v>
                </c:pt>
                <c:pt idx="77">
                  <c:v>66</c:v>
                </c:pt>
                <c:pt idx="78">
                  <c:v>53</c:v>
                </c:pt>
                <c:pt idx="79">
                  <c:v>50</c:v>
                </c:pt>
                <c:pt idx="80">
                  <c:v>53</c:v>
                </c:pt>
                <c:pt idx="81">
                  <c:v>80</c:v>
                </c:pt>
                <c:pt idx="82">
                  <c:v>40</c:v>
                </c:pt>
                <c:pt idx="83">
                  <c:v>55</c:v>
                </c:pt>
                <c:pt idx="84">
                  <c:v>31</c:v>
                </c:pt>
                <c:pt idx="85">
                  <c:v>44</c:v>
                </c:pt>
                <c:pt idx="86">
                  <c:v>27</c:v>
                </c:pt>
                <c:pt idx="87">
                  <c:v>18</c:v>
                </c:pt>
                <c:pt idx="88">
                  <c:v>40</c:v>
                </c:pt>
                <c:pt idx="89">
                  <c:v>30</c:v>
                </c:pt>
                <c:pt idx="90">
                  <c:v>71</c:v>
                </c:pt>
                <c:pt idx="91">
                  <c:v>72</c:v>
                </c:pt>
                <c:pt idx="92">
                  <c:v>40</c:v>
                </c:pt>
                <c:pt idx="93">
                  <c:v>43</c:v>
                </c:pt>
                <c:pt idx="94">
                  <c:v>31</c:v>
                </c:pt>
                <c:pt idx="95">
                  <c:v>54</c:v>
                </c:pt>
                <c:pt idx="96">
                  <c:v>56</c:v>
                </c:pt>
                <c:pt idx="97">
                  <c:v>44</c:v>
                </c:pt>
                <c:pt idx="98">
                  <c:v>53</c:v>
                </c:pt>
                <c:pt idx="99">
                  <c:v>65</c:v>
                </c:pt>
                <c:pt idx="100">
                  <c:v>88</c:v>
                </c:pt>
                <c:pt idx="101">
                  <c:v>70</c:v>
                </c:pt>
                <c:pt idx="102">
                  <c:v>98</c:v>
                </c:pt>
                <c:pt idx="103">
                  <c:v>34</c:v>
                </c:pt>
                <c:pt idx="104">
                  <c:v>38</c:v>
                </c:pt>
                <c:pt idx="105">
                  <c:v>35</c:v>
                </c:pt>
                <c:pt idx="106">
                  <c:v>37</c:v>
                </c:pt>
                <c:pt idx="107">
                  <c:v>84</c:v>
                </c:pt>
                <c:pt idx="108">
                  <c:v>82</c:v>
                </c:pt>
                <c:pt idx="109">
                  <c:v>72</c:v>
                </c:pt>
                <c:pt idx="110">
                  <c:v>72</c:v>
                </c:pt>
                <c:pt idx="111">
                  <c:v>53</c:v>
                </c:pt>
                <c:pt idx="112">
                  <c:v>52</c:v>
                </c:pt>
                <c:pt idx="113">
                  <c:v>64</c:v>
                </c:pt>
                <c:pt idx="114">
                  <c:v>46</c:v>
                </c:pt>
                <c:pt idx="115">
                  <c:v>24</c:v>
                </c:pt>
                <c:pt idx="116">
                  <c:v>30</c:v>
                </c:pt>
                <c:pt idx="117">
                  <c:v>20</c:v>
                </c:pt>
                <c:pt idx="118">
                  <c:v>7</c:v>
                </c:pt>
                <c:pt idx="119">
                  <c:v>18</c:v>
                </c:pt>
                <c:pt idx="120">
                  <c:v>7</c:v>
                </c:pt>
                <c:pt idx="121">
                  <c:v>20</c:v>
                </c:pt>
                <c:pt idx="122">
                  <c:v>14</c:v>
                </c:pt>
                <c:pt idx="123">
                  <c:v>22</c:v>
                </c:pt>
                <c:pt idx="124">
                  <c:v>17</c:v>
                </c:pt>
                <c:pt idx="125">
                  <c:v>15</c:v>
                </c:pt>
                <c:pt idx="126">
                  <c:v>16</c:v>
                </c:pt>
                <c:pt idx="127">
                  <c:v>10</c:v>
                </c:pt>
                <c:pt idx="128">
                  <c:v>6</c:v>
                </c:pt>
                <c:pt idx="129">
                  <c:v>1</c:v>
                </c:pt>
                <c:pt idx="130">
                  <c:v>2</c:v>
                </c:pt>
                <c:pt idx="131">
                  <c:v>1</c:v>
                </c:pt>
                <c:pt idx="132">
                  <c:v>4</c:v>
                </c:pt>
                <c:pt idx="133">
                  <c:v>4</c:v>
                </c:pt>
                <c:pt idx="134">
                  <c:v>2</c:v>
                </c:pt>
                <c:pt idx="135">
                  <c:v>5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14</c:v>
                </c:pt>
                <c:pt idx="142">
                  <c:v>2</c:v>
                </c:pt>
                <c:pt idx="143">
                  <c:v>2</c:v>
                </c:pt>
                <c:pt idx="144">
                  <c:v>5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2</c:v>
                </c:pt>
                <c:pt idx="149">
                  <c:v>1</c:v>
                </c:pt>
                <c:pt idx="150">
                  <c:v>1</c:v>
                </c:pt>
                <c:pt idx="151">
                  <c:v>3</c:v>
                </c:pt>
                <c:pt idx="152">
                  <c:v>1</c:v>
                </c:pt>
                <c:pt idx="153">
                  <c:v>1</c:v>
                </c:pt>
                <c:pt idx="154">
                  <c:v>3</c:v>
                </c:pt>
                <c:pt idx="155">
                  <c:v>1</c:v>
                </c:pt>
                <c:pt idx="156">
                  <c:v>1</c:v>
                </c:pt>
                <c:pt idx="157">
                  <c:v>4</c:v>
                </c:pt>
                <c:pt idx="158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94288"/>
        <c:axId val="225786672"/>
      </c:scatterChart>
      <c:scatterChart>
        <c:scatterStyle val="lineMarker"/>
        <c:varyColors val="0"/>
        <c:ser>
          <c:idx val="0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'2013'!$A$5:$A$26</c:f>
              <c:numCache>
                <c:formatCode>m/d/yyyy</c:formatCode>
                <c:ptCount val="22"/>
                <c:pt idx="0">
                  <c:v>41445</c:v>
                </c:pt>
                <c:pt idx="1">
                  <c:v>41452</c:v>
                </c:pt>
                <c:pt idx="2">
                  <c:v>41453</c:v>
                </c:pt>
                <c:pt idx="3">
                  <c:v>41454</c:v>
                </c:pt>
                <c:pt idx="4">
                  <c:v>41455</c:v>
                </c:pt>
                <c:pt idx="5">
                  <c:v>41457</c:v>
                </c:pt>
                <c:pt idx="6">
                  <c:v>41466</c:v>
                </c:pt>
                <c:pt idx="7">
                  <c:v>41467</c:v>
                </c:pt>
                <c:pt idx="8">
                  <c:v>41468</c:v>
                </c:pt>
                <c:pt idx="9">
                  <c:v>41469</c:v>
                </c:pt>
                <c:pt idx="10">
                  <c:v>41474</c:v>
                </c:pt>
                <c:pt idx="11">
                  <c:v>41475</c:v>
                </c:pt>
                <c:pt idx="12">
                  <c:v>41476</c:v>
                </c:pt>
                <c:pt idx="13">
                  <c:v>41480</c:v>
                </c:pt>
                <c:pt idx="14">
                  <c:v>41481</c:v>
                </c:pt>
                <c:pt idx="15">
                  <c:v>41482</c:v>
                </c:pt>
                <c:pt idx="16">
                  <c:v>41483</c:v>
                </c:pt>
                <c:pt idx="17">
                  <c:v>41487</c:v>
                </c:pt>
                <c:pt idx="18">
                  <c:v>41488</c:v>
                </c:pt>
                <c:pt idx="19">
                  <c:v>41489</c:v>
                </c:pt>
                <c:pt idx="20">
                  <c:v>41490</c:v>
                </c:pt>
                <c:pt idx="21">
                  <c:v>41491</c:v>
                </c:pt>
              </c:numCache>
            </c:numRef>
          </c:xVal>
          <c:yVal>
            <c:numRef>
              <c:f>'2013'!$E$5:$E$26</c:f>
              <c:numCache>
                <c:formatCode>General</c:formatCode>
                <c:ptCount val="2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22</c:v>
                </c:pt>
                <c:pt idx="7">
                  <c:v>26</c:v>
                </c:pt>
                <c:pt idx="8">
                  <c:v>18</c:v>
                </c:pt>
                <c:pt idx="9">
                  <c:v>2</c:v>
                </c:pt>
                <c:pt idx="10">
                  <c:v>12</c:v>
                </c:pt>
                <c:pt idx="11">
                  <c:v>14</c:v>
                </c:pt>
                <c:pt idx="12">
                  <c:v>5</c:v>
                </c:pt>
                <c:pt idx="13">
                  <c:v>15</c:v>
                </c:pt>
                <c:pt idx="14">
                  <c:v>10</c:v>
                </c:pt>
                <c:pt idx="15">
                  <c:v>4</c:v>
                </c:pt>
                <c:pt idx="16">
                  <c:v>11</c:v>
                </c:pt>
                <c:pt idx="17">
                  <c:v>12</c:v>
                </c:pt>
                <c:pt idx="18">
                  <c:v>32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90480"/>
        <c:axId val="225794832"/>
      </c:scatterChart>
      <c:valAx>
        <c:axId val="22579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5786672"/>
        <c:crosses val="autoZero"/>
        <c:crossBetween val="midCat"/>
        <c:majorUnit val="31"/>
      </c:valAx>
      <c:valAx>
        <c:axId val="225786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5794288"/>
        <c:crosses val="autoZero"/>
        <c:crossBetween val="midCat"/>
      </c:valAx>
      <c:valAx>
        <c:axId val="2257948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5790480"/>
        <c:crosses val="max"/>
        <c:crossBetween val="midCat"/>
      </c:valAx>
      <c:valAx>
        <c:axId val="225790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794832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'2012'!$L$2</c:f>
              <c:strCache>
                <c:ptCount val="1"/>
                <c:pt idx="0">
                  <c:v>Bonneville Total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'2013'!$A$4:$A$26</c:f>
              <c:numCache>
                <c:formatCode>m/d/yyyy</c:formatCode>
                <c:ptCount val="23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  <c:pt idx="19">
                  <c:v>41488</c:v>
                </c:pt>
                <c:pt idx="20">
                  <c:v>41489</c:v>
                </c:pt>
                <c:pt idx="21">
                  <c:v>41490</c:v>
                </c:pt>
                <c:pt idx="22">
                  <c:v>41491</c:v>
                </c:pt>
              </c:numCache>
            </c:numRef>
          </c:cat>
          <c:val>
            <c:numRef>
              <c:f>'2013'!$G$4:$G$26</c:f>
              <c:numCache>
                <c:formatCode>General</c:formatCode>
                <c:ptCount val="23"/>
                <c:pt idx="0">
                  <c:v>141</c:v>
                </c:pt>
                <c:pt idx="1">
                  <c:v>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'2012'!$I$2</c:f>
              <c:strCache>
                <c:ptCount val="1"/>
                <c:pt idx="0">
                  <c:v>The Dalles Total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'2013'!$A$4:$A$26</c:f>
              <c:numCache>
                <c:formatCode>m/d/yyyy</c:formatCode>
                <c:ptCount val="23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  <c:pt idx="19">
                  <c:v>41488</c:v>
                </c:pt>
                <c:pt idx="20">
                  <c:v>41489</c:v>
                </c:pt>
                <c:pt idx="21">
                  <c:v>41490</c:v>
                </c:pt>
                <c:pt idx="22">
                  <c:v>41491</c:v>
                </c:pt>
              </c:numCache>
            </c:numRef>
          </c:cat>
          <c:val>
            <c:numRef>
              <c:f>'2013'!$F$4:$F$26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14</c:v>
                </c:pt>
                <c:pt idx="4">
                  <c:v>16</c:v>
                </c:pt>
                <c:pt idx="5">
                  <c:v>16</c:v>
                </c:pt>
                <c:pt idx="6">
                  <c:v>0</c:v>
                </c:pt>
                <c:pt idx="7">
                  <c:v>19</c:v>
                </c:pt>
                <c:pt idx="8">
                  <c:v>12</c:v>
                </c:pt>
                <c:pt idx="9">
                  <c:v>14</c:v>
                </c:pt>
                <c:pt idx="10">
                  <c:v>14</c:v>
                </c:pt>
                <c:pt idx="11">
                  <c:v>0</c:v>
                </c:pt>
                <c:pt idx="12">
                  <c:v>7</c:v>
                </c:pt>
                <c:pt idx="13">
                  <c:v>3</c:v>
                </c:pt>
                <c:pt idx="14">
                  <c:v>0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17</c:v>
                </c:pt>
                <c:pt idx="20">
                  <c:v>7</c:v>
                </c:pt>
                <c:pt idx="21">
                  <c:v>2</c:v>
                </c:pt>
                <c:pt idx="22">
                  <c:v>7</c:v>
                </c:pt>
              </c:numCache>
            </c:numRef>
          </c:val>
        </c:ser>
        <c:ser>
          <c:idx val="1"/>
          <c:order val="2"/>
          <c:tx>
            <c:strRef>
              <c:f>'2012'!$E$2</c:f>
              <c:strCache>
                <c:ptCount val="1"/>
                <c:pt idx="0">
                  <c:v>John Day Total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'2013'!$A$4:$A$26</c:f>
              <c:numCache>
                <c:formatCode>m/d/yyyy</c:formatCode>
                <c:ptCount val="23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  <c:pt idx="19">
                  <c:v>41488</c:v>
                </c:pt>
                <c:pt idx="20">
                  <c:v>41489</c:v>
                </c:pt>
                <c:pt idx="21">
                  <c:v>41490</c:v>
                </c:pt>
                <c:pt idx="22">
                  <c:v>41491</c:v>
                </c:pt>
              </c:numCache>
            </c:numRef>
          </c:cat>
          <c:val>
            <c:numRef>
              <c:f>'2013'!$E$4:$E$26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26</c:v>
                </c:pt>
                <c:pt idx="9">
                  <c:v>18</c:v>
                </c:pt>
                <c:pt idx="10">
                  <c:v>2</c:v>
                </c:pt>
                <c:pt idx="11">
                  <c:v>12</c:v>
                </c:pt>
                <c:pt idx="12">
                  <c:v>14</c:v>
                </c:pt>
                <c:pt idx="13">
                  <c:v>5</c:v>
                </c:pt>
                <c:pt idx="14">
                  <c:v>15</c:v>
                </c:pt>
                <c:pt idx="15">
                  <c:v>10</c:v>
                </c:pt>
                <c:pt idx="16">
                  <c:v>4</c:v>
                </c:pt>
                <c:pt idx="17">
                  <c:v>11</c:v>
                </c:pt>
                <c:pt idx="18">
                  <c:v>12</c:v>
                </c:pt>
                <c:pt idx="19">
                  <c:v>32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225797552"/>
        <c:axId val="225799184"/>
      </c:barChart>
      <c:scatterChart>
        <c:scatterStyle val="lineMarker"/>
        <c:varyColors val="0"/>
        <c:ser>
          <c:idx val="0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'2013'!$A$4:$A$26</c:f>
              <c:numCache>
                <c:formatCode>m/d/yyyy</c:formatCode>
                <c:ptCount val="23"/>
                <c:pt idx="0">
                  <c:v>41444</c:v>
                </c:pt>
                <c:pt idx="1">
                  <c:v>41445</c:v>
                </c:pt>
                <c:pt idx="2">
                  <c:v>41452</c:v>
                </c:pt>
                <c:pt idx="3">
                  <c:v>41453</c:v>
                </c:pt>
                <c:pt idx="4">
                  <c:v>41454</c:v>
                </c:pt>
                <c:pt idx="5">
                  <c:v>41455</c:v>
                </c:pt>
                <c:pt idx="6">
                  <c:v>41457</c:v>
                </c:pt>
                <c:pt idx="7">
                  <c:v>41466</c:v>
                </c:pt>
                <c:pt idx="8">
                  <c:v>41467</c:v>
                </c:pt>
                <c:pt idx="9">
                  <c:v>41468</c:v>
                </c:pt>
                <c:pt idx="10">
                  <c:v>41469</c:v>
                </c:pt>
                <c:pt idx="11">
                  <c:v>41474</c:v>
                </c:pt>
                <c:pt idx="12">
                  <c:v>41475</c:v>
                </c:pt>
                <c:pt idx="13">
                  <c:v>41476</c:v>
                </c:pt>
                <c:pt idx="14">
                  <c:v>41480</c:v>
                </c:pt>
                <c:pt idx="15">
                  <c:v>41481</c:v>
                </c:pt>
                <c:pt idx="16">
                  <c:v>41482</c:v>
                </c:pt>
                <c:pt idx="17">
                  <c:v>41483</c:v>
                </c:pt>
                <c:pt idx="18">
                  <c:v>41487</c:v>
                </c:pt>
                <c:pt idx="19">
                  <c:v>41488</c:v>
                </c:pt>
                <c:pt idx="20">
                  <c:v>41489</c:v>
                </c:pt>
                <c:pt idx="21">
                  <c:v>41490</c:v>
                </c:pt>
                <c:pt idx="22">
                  <c:v>41491</c:v>
                </c:pt>
              </c:numCache>
            </c:numRef>
          </c:xVal>
          <c:yVal>
            <c:numRef>
              <c:f>'2013'!$J$4:$J$26</c:f>
              <c:numCache>
                <c:formatCode>General</c:formatCode>
                <c:ptCount val="23"/>
                <c:pt idx="0">
                  <c:v>128</c:v>
                </c:pt>
                <c:pt idx="1">
                  <c:v>174</c:v>
                </c:pt>
                <c:pt idx="2">
                  <c:v>208</c:v>
                </c:pt>
                <c:pt idx="3">
                  <c:v>221</c:v>
                </c:pt>
                <c:pt idx="4">
                  <c:v>240</c:v>
                </c:pt>
                <c:pt idx="5">
                  <c:v>256</c:v>
                </c:pt>
                <c:pt idx="6">
                  <c:v>302</c:v>
                </c:pt>
                <c:pt idx="7">
                  <c:v>343</c:v>
                </c:pt>
                <c:pt idx="8">
                  <c:v>375</c:v>
                </c:pt>
                <c:pt idx="9">
                  <c:v>401</c:v>
                </c:pt>
                <c:pt idx="10">
                  <c:v>410</c:v>
                </c:pt>
                <c:pt idx="11">
                  <c:v>422</c:v>
                </c:pt>
                <c:pt idx="12">
                  <c:v>443</c:v>
                </c:pt>
                <c:pt idx="13">
                  <c:v>451</c:v>
                </c:pt>
                <c:pt idx="14">
                  <c:v>466</c:v>
                </c:pt>
                <c:pt idx="15">
                  <c:v>483</c:v>
                </c:pt>
                <c:pt idx="16">
                  <c:v>492</c:v>
                </c:pt>
                <c:pt idx="17">
                  <c:v>507</c:v>
                </c:pt>
                <c:pt idx="18">
                  <c:v>523</c:v>
                </c:pt>
                <c:pt idx="19">
                  <c:v>572</c:v>
                </c:pt>
                <c:pt idx="20">
                  <c:v>581</c:v>
                </c:pt>
                <c:pt idx="21">
                  <c:v>587</c:v>
                </c:pt>
                <c:pt idx="22">
                  <c:v>600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89936"/>
        <c:axId val="225787760"/>
      </c:scatterChart>
      <c:dateAx>
        <c:axId val="22579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225799184"/>
        <c:crosses val="autoZero"/>
        <c:auto val="1"/>
        <c:lblOffset val="100"/>
        <c:baseTimeUnit val="days"/>
        <c:majorUnit val="3"/>
      </c:dateAx>
      <c:valAx>
        <c:axId val="22579918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19906496062992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5797552"/>
        <c:crosses val="autoZero"/>
        <c:crossBetween val="between"/>
      </c:valAx>
      <c:valAx>
        <c:axId val="2257877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"/>
              <c:y val="0.176330107174103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5789936"/>
        <c:crosses val="max"/>
        <c:crossBetween val="midCat"/>
      </c:valAx>
      <c:valAx>
        <c:axId val="225789936"/>
        <c:scaling>
          <c:orientation val="minMax"/>
        </c:scaling>
        <c:delete val="1"/>
        <c:axPos val="t"/>
        <c:numFmt formatCode="m/d;@" sourceLinked="0"/>
        <c:majorTickMark val="out"/>
        <c:minorTickMark val="none"/>
        <c:tickLblPos val="nextTo"/>
        <c:crossAx val="225787760"/>
        <c:crosses val="max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'2012'!$L$2</c:f>
              <c:strCache>
                <c:ptCount val="1"/>
                <c:pt idx="0">
                  <c:v>Bonneville Total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'2012'!$A$3:$A$15</c:f>
              <c:numCache>
                <c:formatCode>m/d/yyyy</c:formatCode>
                <c:ptCount val="13"/>
                <c:pt idx="0">
                  <c:v>41073</c:v>
                </c:pt>
                <c:pt idx="1">
                  <c:v>41096</c:v>
                </c:pt>
                <c:pt idx="2">
                  <c:v>41097</c:v>
                </c:pt>
                <c:pt idx="3">
                  <c:v>41098</c:v>
                </c:pt>
                <c:pt idx="4">
                  <c:v>41103</c:v>
                </c:pt>
                <c:pt idx="5">
                  <c:v>41104</c:v>
                </c:pt>
                <c:pt idx="6">
                  <c:v>41105</c:v>
                </c:pt>
                <c:pt idx="7">
                  <c:v>41110</c:v>
                </c:pt>
                <c:pt idx="8">
                  <c:v>41111</c:v>
                </c:pt>
                <c:pt idx="9">
                  <c:v>41112</c:v>
                </c:pt>
                <c:pt idx="10">
                  <c:v>41117</c:v>
                </c:pt>
                <c:pt idx="11">
                  <c:v>41118</c:v>
                </c:pt>
                <c:pt idx="12">
                  <c:v>41119</c:v>
                </c:pt>
              </c:numCache>
            </c:numRef>
          </c:cat>
          <c:val>
            <c:numRef>
              <c:f>'2012'!$L$3:$L$15</c:f>
              <c:numCache>
                <c:formatCode>General</c:formatCode>
                <c:ptCount val="13"/>
                <c:pt idx="0">
                  <c:v>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'2012'!$I$2</c:f>
              <c:strCache>
                <c:ptCount val="1"/>
                <c:pt idx="0">
                  <c:v>The Dalles Total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'2012'!$A$3:$A$15</c:f>
              <c:numCache>
                <c:formatCode>m/d/yyyy</c:formatCode>
                <c:ptCount val="13"/>
                <c:pt idx="0">
                  <c:v>41073</c:v>
                </c:pt>
                <c:pt idx="1">
                  <c:v>41096</c:v>
                </c:pt>
                <c:pt idx="2">
                  <c:v>41097</c:v>
                </c:pt>
                <c:pt idx="3">
                  <c:v>41098</c:v>
                </c:pt>
                <c:pt idx="4">
                  <c:v>41103</c:v>
                </c:pt>
                <c:pt idx="5">
                  <c:v>41104</c:v>
                </c:pt>
                <c:pt idx="6">
                  <c:v>41105</c:v>
                </c:pt>
                <c:pt idx="7">
                  <c:v>41110</c:v>
                </c:pt>
                <c:pt idx="8">
                  <c:v>41111</c:v>
                </c:pt>
                <c:pt idx="9">
                  <c:v>41112</c:v>
                </c:pt>
                <c:pt idx="10">
                  <c:v>41117</c:v>
                </c:pt>
                <c:pt idx="11">
                  <c:v>41118</c:v>
                </c:pt>
                <c:pt idx="12">
                  <c:v>41119</c:v>
                </c:pt>
              </c:numCache>
            </c:numRef>
          </c:cat>
          <c:val>
            <c:numRef>
              <c:f>'2012'!$I$3:$I$15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7</c:v>
                </c:pt>
                <c:pt idx="6">
                  <c:v>24</c:v>
                </c:pt>
                <c:pt idx="7">
                  <c:v>3</c:v>
                </c:pt>
                <c:pt idx="8">
                  <c:v>6</c:v>
                </c:pt>
                <c:pt idx="9">
                  <c:v>33</c:v>
                </c:pt>
                <c:pt idx="10">
                  <c:v>0</c:v>
                </c:pt>
                <c:pt idx="11">
                  <c:v>11</c:v>
                </c:pt>
                <c:pt idx="12">
                  <c:v>12</c:v>
                </c:pt>
              </c:numCache>
            </c:numRef>
          </c:val>
        </c:ser>
        <c:ser>
          <c:idx val="1"/>
          <c:order val="2"/>
          <c:tx>
            <c:strRef>
              <c:f>'2012'!$E$2</c:f>
              <c:strCache>
                <c:ptCount val="1"/>
                <c:pt idx="0">
                  <c:v>John Day Total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'2012'!$A$3:$A$15</c:f>
              <c:numCache>
                <c:formatCode>m/d/yyyy</c:formatCode>
                <c:ptCount val="13"/>
                <c:pt idx="0">
                  <c:v>41073</c:v>
                </c:pt>
                <c:pt idx="1">
                  <c:v>41096</c:v>
                </c:pt>
                <c:pt idx="2">
                  <c:v>41097</c:v>
                </c:pt>
                <c:pt idx="3">
                  <c:v>41098</c:v>
                </c:pt>
                <c:pt idx="4">
                  <c:v>41103</c:v>
                </c:pt>
                <c:pt idx="5">
                  <c:v>41104</c:v>
                </c:pt>
                <c:pt idx="6">
                  <c:v>41105</c:v>
                </c:pt>
                <c:pt idx="7">
                  <c:v>41110</c:v>
                </c:pt>
                <c:pt idx="8">
                  <c:v>41111</c:v>
                </c:pt>
                <c:pt idx="9">
                  <c:v>41112</c:v>
                </c:pt>
                <c:pt idx="10">
                  <c:v>41117</c:v>
                </c:pt>
                <c:pt idx="11">
                  <c:v>41118</c:v>
                </c:pt>
                <c:pt idx="12">
                  <c:v>41119</c:v>
                </c:pt>
              </c:numCache>
            </c:numRef>
          </c:cat>
          <c:val>
            <c:numRef>
              <c:f>'2012'!$E$3:$E$15</c:f>
              <c:numCache>
                <c:formatCode>General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41</c:v>
                </c:pt>
                <c:pt idx="8">
                  <c:v>7</c:v>
                </c:pt>
                <c:pt idx="9">
                  <c:v>4</c:v>
                </c:pt>
                <c:pt idx="10">
                  <c:v>21</c:v>
                </c:pt>
                <c:pt idx="11">
                  <c:v>5</c:v>
                </c:pt>
                <c:pt idx="1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225788304"/>
        <c:axId val="225788848"/>
      </c:barChart>
      <c:scatterChart>
        <c:scatterStyle val="lineMarker"/>
        <c:varyColors val="0"/>
        <c:ser>
          <c:idx val="0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'2012'!$A$3:$A$15</c:f>
              <c:numCache>
                <c:formatCode>m/d/yyyy</c:formatCode>
                <c:ptCount val="13"/>
                <c:pt idx="0">
                  <c:v>41073</c:v>
                </c:pt>
                <c:pt idx="1">
                  <c:v>41096</c:v>
                </c:pt>
                <c:pt idx="2">
                  <c:v>41097</c:v>
                </c:pt>
                <c:pt idx="3">
                  <c:v>41098</c:v>
                </c:pt>
                <c:pt idx="4">
                  <c:v>41103</c:v>
                </c:pt>
                <c:pt idx="5">
                  <c:v>41104</c:v>
                </c:pt>
                <c:pt idx="6">
                  <c:v>41105</c:v>
                </c:pt>
                <c:pt idx="7">
                  <c:v>41110</c:v>
                </c:pt>
                <c:pt idx="8">
                  <c:v>41111</c:v>
                </c:pt>
                <c:pt idx="9">
                  <c:v>41112</c:v>
                </c:pt>
                <c:pt idx="10">
                  <c:v>41117</c:v>
                </c:pt>
                <c:pt idx="11">
                  <c:v>41118</c:v>
                </c:pt>
                <c:pt idx="12">
                  <c:v>41119</c:v>
                </c:pt>
              </c:numCache>
            </c:numRef>
          </c:xVal>
          <c:yVal>
            <c:numRef>
              <c:f>'2012'!$O$3:$O$15</c:f>
              <c:numCache>
                <c:formatCode>General</c:formatCode>
                <c:ptCount val="13"/>
                <c:pt idx="0">
                  <c:v>80</c:v>
                </c:pt>
                <c:pt idx="1">
                  <c:v>91</c:v>
                </c:pt>
                <c:pt idx="2">
                  <c:v>102</c:v>
                </c:pt>
                <c:pt idx="3">
                  <c:v>114</c:v>
                </c:pt>
                <c:pt idx="4">
                  <c:v>120</c:v>
                </c:pt>
                <c:pt idx="5">
                  <c:v>137</c:v>
                </c:pt>
                <c:pt idx="6">
                  <c:v>171</c:v>
                </c:pt>
                <c:pt idx="7">
                  <c:v>203</c:v>
                </c:pt>
                <c:pt idx="8">
                  <c:v>214</c:v>
                </c:pt>
                <c:pt idx="9">
                  <c:v>251</c:v>
                </c:pt>
                <c:pt idx="10">
                  <c:v>272</c:v>
                </c:pt>
                <c:pt idx="11">
                  <c:v>288</c:v>
                </c:pt>
                <c:pt idx="12">
                  <c:v>300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96464"/>
        <c:axId val="225797008"/>
      </c:scatterChart>
      <c:dateAx>
        <c:axId val="22578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225788848"/>
        <c:crosses val="autoZero"/>
        <c:auto val="1"/>
        <c:lblOffset val="100"/>
        <c:baseTimeUnit val="days"/>
        <c:majorUnit val="3"/>
      </c:dateAx>
      <c:valAx>
        <c:axId val="22578884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19906496062992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5788304"/>
        <c:crosses val="autoZero"/>
        <c:crossBetween val="between"/>
      </c:valAx>
      <c:valAx>
        <c:axId val="2257970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"/>
              <c:y val="0.176330107174103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5796464"/>
        <c:crosses val="max"/>
        <c:crossBetween val="midCat"/>
      </c:valAx>
      <c:valAx>
        <c:axId val="225796464"/>
        <c:scaling>
          <c:orientation val="minMax"/>
        </c:scaling>
        <c:delete val="1"/>
        <c:axPos val="t"/>
        <c:numFmt formatCode="m/d;@" sourceLinked="0"/>
        <c:majorTickMark val="out"/>
        <c:minorTickMark val="none"/>
        <c:tickLblPos val="nextTo"/>
        <c:crossAx val="225797008"/>
        <c:crosses val="max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Bonneville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'2012'!$AA$1:$AA$175</c:f>
              <c:numCache>
                <c:formatCode>m/d/yyyy</c:formatCode>
                <c:ptCount val="175"/>
                <c:pt idx="0">
                  <c:v>41024</c:v>
                </c:pt>
                <c:pt idx="1">
                  <c:v>41025</c:v>
                </c:pt>
                <c:pt idx="2">
                  <c:v>41026</c:v>
                </c:pt>
                <c:pt idx="3">
                  <c:v>41028</c:v>
                </c:pt>
                <c:pt idx="4">
                  <c:v>41029</c:v>
                </c:pt>
                <c:pt idx="5">
                  <c:v>41030</c:v>
                </c:pt>
                <c:pt idx="6">
                  <c:v>41031</c:v>
                </c:pt>
                <c:pt idx="7">
                  <c:v>41032</c:v>
                </c:pt>
                <c:pt idx="8">
                  <c:v>41033</c:v>
                </c:pt>
                <c:pt idx="9">
                  <c:v>41035</c:v>
                </c:pt>
                <c:pt idx="10">
                  <c:v>41036</c:v>
                </c:pt>
                <c:pt idx="11">
                  <c:v>41037</c:v>
                </c:pt>
                <c:pt idx="12">
                  <c:v>41039</c:v>
                </c:pt>
                <c:pt idx="13">
                  <c:v>41041</c:v>
                </c:pt>
                <c:pt idx="14">
                  <c:v>41043</c:v>
                </c:pt>
                <c:pt idx="15">
                  <c:v>41044</c:v>
                </c:pt>
                <c:pt idx="16">
                  <c:v>41045</c:v>
                </c:pt>
                <c:pt idx="17">
                  <c:v>41046</c:v>
                </c:pt>
                <c:pt idx="18">
                  <c:v>41047</c:v>
                </c:pt>
                <c:pt idx="19">
                  <c:v>41048</c:v>
                </c:pt>
                <c:pt idx="20">
                  <c:v>41049</c:v>
                </c:pt>
                <c:pt idx="21">
                  <c:v>41050</c:v>
                </c:pt>
                <c:pt idx="22">
                  <c:v>41051</c:v>
                </c:pt>
                <c:pt idx="23">
                  <c:v>41052</c:v>
                </c:pt>
                <c:pt idx="24">
                  <c:v>41053</c:v>
                </c:pt>
                <c:pt idx="25">
                  <c:v>41054</c:v>
                </c:pt>
                <c:pt idx="26">
                  <c:v>41055</c:v>
                </c:pt>
                <c:pt idx="27">
                  <c:v>41056</c:v>
                </c:pt>
                <c:pt idx="28">
                  <c:v>41057</c:v>
                </c:pt>
                <c:pt idx="29">
                  <c:v>41058</c:v>
                </c:pt>
                <c:pt idx="30">
                  <c:v>41059</c:v>
                </c:pt>
                <c:pt idx="31">
                  <c:v>41060</c:v>
                </c:pt>
                <c:pt idx="32">
                  <c:v>41061</c:v>
                </c:pt>
                <c:pt idx="33">
                  <c:v>41062</c:v>
                </c:pt>
                <c:pt idx="34">
                  <c:v>41063</c:v>
                </c:pt>
                <c:pt idx="35">
                  <c:v>41064</c:v>
                </c:pt>
                <c:pt idx="36">
                  <c:v>41065</c:v>
                </c:pt>
                <c:pt idx="37">
                  <c:v>41066</c:v>
                </c:pt>
                <c:pt idx="38">
                  <c:v>41067</c:v>
                </c:pt>
                <c:pt idx="39">
                  <c:v>41068</c:v>
                </c:pt>
                <c:pt idx="40">
                  <c:v>41069</c:v>
                </c:pt>
                <c:pt idx="41">
                  <c:v>41070</c:v>
                </c:pt>
                <c:pt idx="42">
                  <c:v>41071</c:v>
                </c:pt>
                <c:pt idx="43">
                  <c:v>41072</c:v>
                </c:pt>
                <c:pt idx="44">
                  <c:v>41073</c:v>
                </c:pt>
                <c:pt idx="45">
                  <c:v>41074</c:v>
                </c:pt>
                <c:pt idx="46">
                  <c:v>41075</c:v>
                </c:pt>
                <c:pt idx="47">
                  <c:v>41076</c:v>
                </c:pt>
                <c:pt idx="48">
                  <c:v>41077</c:v>
                </c:pt>
                <c:pt idx="49">
                  <c:v>41078</c:v>
                </c:pt>
                <c:pt idx="50">
                  <c:v>41079</c:v>
                </c:pt>
                <c:pt idx="51">
                  <c:v>41080</c:v>
                </c:pt>
                <c:pt idx="52">
                  <c:v>41081</c:v>
                </c:pt>
                <c:pt idx="53">
                  <c:v>41082</c:v>
                </c:pt>
                <c:pt idx="54">
                  <c:v>41083</c:v>
                </c:pt>
                <c:pt idx="55">
                  <c:v>41084</c:v>
                </c:pt>
                <c:pt idx="56">
                  <c:v>41085</c:v>
                </c:pt>
                <c:pt idx="57">
                  <c:v>41086</c:v>
                </c:pt>
                <c:pt idx="58">
                  <c:v>41087</c:v>
                </c:pt>
                <c:pt idx="59">
                  <c:v>41088</c:v>
                </c:pt>
                <c:pt idx="60">
                  <c:v>41089</c:v>
                </c:pt>
                <c:pt idx="61">
                  <c:v>41090</c:v>
                </c:pt>
                <c:pt idx="62">
                  <c:v>41091</c:v>
                </c:pt>
                <c:pt idx="63">
                  <c:v>41092</c:v>
                </c:pt>
                <c:pt idx="64">
                  <c:v>41093</c:v>
                </c:pt>
                <c:pt idx="65">
                  <c:v>41094</c:v>
                </c:pt>
                <c:pt idx="66">
                  <c:v>41095</c:v>
                </c:pt>
                <c:pt idx="67">
                  <c:v>41096</c:v>
                </c:pt>
                <c:pt idx="68">
                  <c:v>41097</c:v>
                </c:pt>
                <c:pt idx="69">
                  <c:v>41098</c:v>
                </c:pt>
                <c:pt idx="70">
                  <c:v>41099</c:v>
                </c:pt>
                <c:pt idx="71">
                  <c:v>41100</c:v>
                </c:pt>
                <c:pt idx="72">
                  <c:v>41101</c:v>
                </c:pt>
                <c:pt idx="73">
                  <c:v>41102</c:v>
                </c:pt>
                <c:pt idx="74">
                  <c:v>41103</c:v>
                </c:pt>
                <c:pt idx="75">
                  <c:v>41104</c:v>
                </c:pt>
                <c:pt idx="76">
                  <c:v>41105</c:v>
                </c:pt>
                <c:pt idx="77">
                  <c:v>41106</c:v>
                </c:pt>
                <c:pt idx="78">
                  <c:v>41107</c:v>
                </c:pt>
                <c:pt idx="79">
                  <c:v>41108</c:v>
                </c:pt>
                <c:pt idx="80">
                  <c:v>41109</c:v>
                </c:pt>
                <c:pt idx="81">
                  <c:v>41110</c:v>
                </c:pt>
                <c:pt idx="82">
                  <c:v>41111</c:v>
                </c:pt>
                <c:pt idx="83">
                  <c:v>41112</c:v>
                </c:pt>
                <c:pt idx="84">
                  <c:v>41113</c:v>
                </c:pt>
                <c:pt idx="85">
                  <c:v>41114</c:v>
                </c:pt>
                <c:pt idx="86">
                  <c:v>41115</c:v>
                </c:pt>
                <c:pt idx="87">
                  <c:v>41116</c:v>
                </c:pt>
                <c:pt idx="88">
                  <c:v>41117</c:v>
                </c:pt>
                <c:pt idx="89">
                  <c:v>41118</c:v>
                </c:pt>
                <c:pt idx="90">
                  <c:v>41119</c:v>
                </c:pt>
                <c:pt idx="91">
                  <c:v>41120</c:v>
                </c:pt>
                <c:pt idx="92">
                  <c:v>41121</c:v>
                </c:pt>
                <c:pt idx="93">
                  <c:v>41122</c:v>
                </c:pt>
                <c:pt idx="94">
                  <c:v>41123</c:v>
                </c:pt>
                <c:pt idx="95">
                  <c:v>41124</c:v>
                </c:pt>
                <c:pt idx="96">
                  <c:v>41125</c:v>
                </c:pt>
                <c:pt idx="97">
                  <c:v>41126</c:v>
                </c:pt>
                <c:pt idx="98">
                  <c:v>41127</c:v>
                </c:pt>
                <c:pt idx="99">
                  <c:v>41128</c:v>
                </c:pt>
                <c:pt idx="100">
                  <c:v>41129</c:v>
                </c:pt>
                <c:pt idx="101">
                  <c:v>41130</c:v>
                </c:pt>
                <c:pt idx="102">
                  <c:v>41131</c:v>
                </c:pt>
                <c:pt idx="103">
                  <c:v>41132</c:v>
                </c:pt>
                <c:pt idx="104">
                  <c:v>41133</c:v>
                </c:pt>
                <c:pt idx="105">
                  <c:v>41134</c:v>
                </c:pt>
                <c:pt idx="106">
                  <c:v>41135</c:v>
                </c:pt>
                <c:pt idx="107">
                  <c:v>41136</c:v>
                </c:pt>
                <c:pt idx="108">
                  <c:v>41137</c:v>
                </c:pt>
                <c:pt idx="109">
                  <c:v>41138</c:v>
                </c:pt>
                <c:pt idx="110">
                  <c:v>41139</c:v>
                </c:pt>
                <c:pt idx="111">
                  <c:v>41140</c:v>
                </c:pt>
                <c:pt idx="112">
                  <c:v>41141</c:v>
                </c:pt>
                <c:pt idx="113">
                  <c:v>41142</c:v>
                </c:pt>
                <c:pt idx="114">
                  <c:v>41143</c:v>
                </c:pt>
                <c:pt idx="115">
                  <c:v>41144</c:v>
                </c:pt>
                <c:pt idx="116">
                  <c:v>41145</c:v>
                </c:pt>
                <c:pt idx="117">
                  <c:v>41146</c:v>
                </c:pt>
                <c:pt idx="118">
                  <c:v>41147</c:v>
                </c:pt>
                <c:pt idx="119">
                  <c:v>41148</c:v>
                </c:pt>
                <c:pt idx="120">
                  <c:v>41149</c:v>
                </c:pt>
                <c:pt idx="121">
                  <c:v>41150</c:v>
                </c:pt>
                <c:pt idx="122">
                  <c:v>41151</c:v>
                </c:pt>
                <c:pt idx="123">
                  <c:v>41152</c:v>
                </c:pt>
                <c:pt idx="124">
                  <c:v>41153</c:v>
                </c:pt>
                <c:pt idx="125">
                  <c:v>41154</c:v>
                </c:pt>
                <c:pt idx="126">
                  <c:v>41155</c:v>
                </c:pt>
                <c:pt idx="127">
                  <c:v>41156</c:v>
                </c:pt>
                <c:pt idx="128">
                  <c:v>41157</c:v>
                </c:pt>
                <c:pt idx="129">
                  <c:v>41158</c:v>
                </c:pt>
                <c:pt idx="130">
                  <c:v>41159</c:v>
                </c:pt>
                <c:pt idx="131">
                  <c:v>41160</c:v>
                </c:pt>
                <c:pt idx="132">
                  <c:v>41161</c:v>
                </c:pt>
                <c:pt idx="133">
                  <c:v>41162</c:v>
                </c:pt>
                <c:pt idx="134">
                  <c:v>41163</c:v>
                </c:pt>
                <c:pt idx="135">
                  <c:v>41164</c:v>
                </c:pt>
                <c:pt idx="136">
                  <c:v>41165</c:v>
                </c:pt>
                <c:pt idx="137">
                  <c:v>41166</c:v>
                </c:pt>
                <c:pt idx="138">
                  <c:v>41167</c:v>
                </c:pt>
                <c:pt idx="139">
                  <c:v>41168</c:v>
                </c:pt>
                <c:pt idx="140">
                  <c:v>41169</c:v>
                </c:pt>
                <c:pt idx="141">
                  <c:v>41170</c:v>
                </c:pt>
                <c:pt idx="142">
                  <c:v>41173</c:v>
                </c:pt>
                <c:pt idx="143">
                  <c:v>41174</c:v>
                </c:pt>
                <c:pt idx="144">
                  <c:v>41175</c:v>
                </c:pt>
                <c:pt idx="145">
                  <c:v>41177</c:v>
                </c:pt>
                <c:pt idx="146">
                  <c:v>41178</c:v>
                </c:pt>
                <c:pt idx="147">
                  <c:v>41179</c:v>
                </c:pt>
                <c:pt idx="148">
                  <c:v>41181</c:v>
                </c:pt>
                <c:pt idx="149">
                  <c:v>41182</c:v>
                </c:pt>
                <c:pt idx="150">
                  <c:v>41183</c:v>
                </c:pt>
                <c:pt idx="151">
                  <c:v>41184</c:v>
                </c:pt>
                <c:pt idx="152">
                  <c:v>41185</c:v>
                </c:pt>
                <c:pt idx="153">
                  <c:v>41186</c:v>
                </c:pt>
                <c:pt idx="154">
                  <c:v>41189</c:v>
                </c:pt>
                <c:pt idx="155">
                  <c:v>41192</c:v>
                </c:pt>
                <c:pt idx="156">
                  <c:v>41193</c:v>
                </c:pt>
                <c:pt idx="157">
                  <c:v>41194</c:v>
                </c:pt>
                <c:pt idx="158">
                  <c:v>41195</c:v>
                </c:pt>
                <c:pt idx="159">
                  <c:v>41196</c:v>
                </c:pt>
                <c:pt idx="160">
                  <c:v>41198</c:v>
                </c:pt>
                <c:pt idx="161">
                  <c:v>41199</c:v>
                </c:pt>
                <c:pt idx="162">
                  <c:v>41201</c:v>
                </c:pt>
                <c:pt idx="163">
                  <c:v>41205</c:v>
                </c:pt>
                <c:pt idx="164">
                  <c:v>41207</c:v>
                </c:pt>
                <c:pt idx="165">
                  <c:v>41208</c:v>
                </c:pt>
                <c:pt idx="166">
                  <c:v>41209</c:v>
                </c:pt>
                <c:pt idx="167">
                  <c:v>41211</c:v>
                </c:pt>
                <c:pt idx="168">
                  <c:v>41212</c:v>
                </c:pt>
                <c:pt idx="169">
                  <c:v>41217</c:v>
                </c:pt>
                <c:pt idx="170">
                  <c:v>41219</c:v>
                </c:pt>
                <c:pt idx="171">
                  <c:v>41220</c:v>
                </c:pt>
                <c:pt idx="172">
                  <c:v>41228</c:v>
                </c:pt>
                <c:pt idx="173">
                  <c:v>41233</c:v>
                </c:pt>
                <c:pt idx="174">
                  <c:v>41254</c:v>
                </c:pt>
              </c:numCache>
            </c:numRef>
          </c:xVal>
          <c:yVal>
            <c:numRef>
              <c:f>'2012'!$AB$1:$AB$175</c:f>
              <c:numCache>
                <c:formatCode>General</c:formatCode>
                <c:ptCount val="175"/>
                <c:pt idx="0">
                  <c:v>1</c:v>
                </c:pt>
                <c:pt idx="1">
                  <c:v>4</c:v>
                </c:pt>
                <c:pt idx="2">
                  <c:v>11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8</c:v>
                </c:pt>
                <c:pt idx="15">
                  <c:v>2</c:v>
                </c:pt>
                <c:pt idx="16">
                  <c:v>54</c:v>
                </c:pt>
                <c:pt idx="17">
                  <c:v>19</c:v>
                </c:pt>
                <c:pt idx="18">
                  <c:v>31</c:v>
                </c:pt>
                <c:pt idx="19">
                  <c:v>70</c:v>
                </c:pt>
                <c:pt idx="20">
                  <c:v>150</c:v>
                </c:pt>
                <c:pt idx="21">
                  <c:v>139</c:v>
                </c:pt>
                <c:pt idx="22">
                  <c:v>141</c:v>
                </c:pt>
                <c:pt idx="23">
                  <c:v>136</c:v>
                </c:pt>
                <c:pt idx="24">
                  <c:v>115</c:v>
                </c:pt>
                <c:pt idx="25">
                  <c:v>93</c:v>
                </c:pt>
                <c:pt idx="26">
                  <c:v>46</c:v>
                </c:pt>
                <c:pt idx="27">
                  <c:v>13</c:v>
                </c:pt>
                <c:pt idx="28">
                  <c:v>15</c:v>
                </c:pt>
                <c:pt idx="29">
                  <c:v>25</c:v>
                </c:pt>
                <c:pt idx="30">
                  <c:v>29</c:v>
                </c:pt>
                <c:pt idx="31">
                  <c:v>29</c:v>
                </c:pt>
                <c:pt idx="32">
                  <c:v>41</c:v>
                </c:pt>
                <c:pt idx="33">
                  <c:v>212</c:v>
                </c:pt>
                <c:pt idx="34">
                  <c:v>244</c:v>
                </c:pt>
                <c:pt idx="35">
                  <c:v>113</c:v>
                </c:pt>
                <c:pt idx="36">
                  <c:v>150</c:v>
                </c:pt>
                <c:pt idx="37">
                  <c:v>64</c:v>
                </c:pt>
                <c:pt idx="38">
                  <c:v>180</c:v>
                </c:pt>
                <c:pt idx="39">
                  <c:v>518</c:v>
                </c:pt>
                <c:pt idx="40">
                  <c:v>312</c:v>
                </c:pt>
                <c:pt idx="41">
                  <c:v>99</c:v>
                </c:pt>
                <c:pt idx="42">
                  <c:v>134</c:v>
                </c:pt>
                <c:pt idx="43">
                  <c:v>207</c:v>
                </c:pt>
                <c:pt idx="44">
                  <c:v>252</c:v>
                </c:pt>
                <c:pt idx="45">
                  <c:v>240</c:v>
                </c:pt>
                <c:pt idx="46">
                  <c:v>134</c:v>
                </c:pt>
                <c:pt idx="47">
                  <c:v>231</c:v>
                </c:pt>
                <c:pt idx="48">
                  <c:v>452</c:v>
                </c:pt>
                <c:pt idx="49">
                  <c:v>462</c:v>
                </c:pt>
                <c:pt idx="50">
                  <c:v>255</c:v>
                </c:pt>
                <c:pt idx="51">
                  <c:v>245</c:v>
                </c:pt>
                <c:pt idx="52">
                  <c:v>445</c:v>
                </c:pt>
                <c:pt idx="53">
                  <c:v>431</c:v>
                </c:pt>
                <c:pt idx="54">
                  <c:v>342</c:v>
                </c:pt>
                <c:pt idx="55">
                  <c:v>300</c:v>
                </c:pt>
                <c:pt idx="56">
                  <c:v>362</c:v>
                </c:pt>
                <c:pt idx="57">
                  <c:v>321</c:v>
                </c:pt>
                <c:pt idx="58">
                  <c:v>242</c:v>
                </c:pt>
                <c:pt idx="59">
                  <c:v>414</c:v>
                </c:pt>
                <c:pt idx="60">
                  <c:v>361</c:v>
                </c:pt>
                <c:pt idx="61">
                  <c:v>310</c:v>
                </c:pt>
                <c:pt idx="62">
                  <c:v>219</c:v>
                </c:pt>
                <c:pt idx="63">
                  <c:v>126</c:v>
                </c:pt>
                <c:pt idx="64">
                  <c:v>175</c:v>
                </c:pt>
                <c:pt idx="65">
                  <c:v>99</c:v>
                </c:pt>
                <c:pt idx="66">
                  <c:v>123</c:v>
                </c:pt>
                <c:pt idx="67">
                  <c:v>139</c:v>
                </c:pt>
                <c:pt idx="68">
                  <c:v>183</c:v>
                </c:pt>
                <c:pt idx="69">
                  <c:v>412</c:v>
                </c:pt>
                <c:pt idx="70">
                  <c:v>378</c:v>
                </c:pt>
                <c:pt idx="71">
                  <c:v>524</c:v>
                </c:pt>
                <c:pt idx="72">
                  <c:v>266</c:v>
                </c:pt>
                <c:pt idx="73">
                  <c:v>332</c:v>
                </c:pt>
                <c:pt idx="74">
                  <c:v>481</c:v>
                </c:pt>
                <c:pt idx="75">
                  <c:v>212</c:v>
                </c:pt>
                <c:pt idx="76">
                  <c:v>334</c:v>
                </c:pt>
                <c:pt idx="77">
                  <c:v>237</c:v>
                </c:pt>
                <c:pt idx="78">
                  <c:v>316</c:v>
                </c:pt>
                <c:pt idx="79">
                  <c:v>490</c:v>
                </c:pt>
                <c:pt idx="80">
                  <c:v>551</c:v>
                </c:pt>
                <c:pt idx="81">
                  <c:v>677</c:v>
                </c:pt>
                <c:pt idx="82">
                  <c:v>312</c:v>
                </c:pt>
                <c:pt idx="83">
                  <c:v>273</c:v>
                </c:pt>
                <c:pt idx="84">
                  <c:v>333</c:v>
                </c:pt>
                <c:pt idx="85">
                  <c:v>556</c:v>
                </c:pt>
                <c:pt idx="86">
                  <c:v>407</c:v>
                </c:pt>
                <c:pt idx="87">
                  <c:v>714</c:v>
                </c:pt>
                <c:pt idx="88">
                  <c:v>319</c:v>
                </c:pt>
                <c:pt idx="89">
                  <c:v>552</c:v>
                </c:pt>
                <c:pt idx="90">
                  <c:v>366</c:v>
                </c:pt>
                <c:pt idx="91">
                  <c:v>446</c:v>
                </c:pt>
                <c:pt idx="92">
                  <c:v>228</c:v>
                </c:pt>
                <c:pt idx="93">
                  <c:v>129</c:v>
                </c:pt>
                <c:pt idx="94">
                  <c:v>202</c:v>
                </c:pt>
                <c:pt idx="95">
                  <c:v>158</c:v>
                </c:pt>
                <c:pt idx="96">
                  <c:v>279</c:v>
                </c:pt>
                <c:pt idx="97">
                  <c:v>332</c:v>
                </c:pt>
                <c:pt idx="98">
                  <c:v>302</c:v>
                </c:pt>
                <c:pt idx="99">
                  <c:v>437</c:v>
                </c:pt>
                <c:pt idx="100">
                  <c:v>265</c:v>
                </c:pt>
                <c:pt idx="101">
                  <c:v>334</c:v>
                </c:pt>
                <c:pt idx="102">
                  <c:v>222</c:v>
                </c:pt>
                <c:pt idx="103">
                  <c:v>316</c:v>
                </c:pt>
                <c:pt idx="104">
                  <c:v>218</c:v>
                </c:pt>
                <c:pt idx="105">
                  <c:v>348</c:v>
                </c:pt>
                <c:pt idx="106">
                  <c:v>300</c:v>
                </c:pt>
                <c:pt idx="107">
                  <c:v>223</c:v>
                </c:pt>
                <c:pt idx="108">
                  <c:v>172</c:v>
                </c:pt>
                <c:pt idx="109">
                  <c:v>399</c:v>
                </c:pt>
                <c:pt idx="110">
                  <c:v>330</c:v>
                </c:pt>
                <c:pt idx="111">
                  <c:v>318</c:v>
                </c:pt>
                <c:pt idx="112">
                  <c:v>260</c:v>
                </c:pt>
                <c:pt idx="113">
                  <c:v>184</c:v>
                </c:pt>
                <c:pt idx="114">
                  <c:v>112</c:v>
                </c:pt>
                <c:pt idx="115">
                  <c:v>151</c:v>
                </c:pt>
                <c:pt idx="116">
                  <c:v>62</c:v>
                </c:pt>
                <c:pt idx="117">
                  <c:v>73</c:v>
                </c:pt>
                <c:pt idx="118">
                  <c:v>28</c:v>
                </c:pt>
                <c:pt idx="119">
                  <c:v>118</c:v>
                </c:pt>
                <c:pt idx="120">
                  <c:v>77</c:v>
                </c:pt>
                <c:pt idx="121">
                  <c:v>63</c:v>
                </c:pt>
                <c:pt idx="122">
                  <c:v>82</c:v>
                </c:pt>
                <c:pt idx="123">
                  <c:v>61</c:v>
                </c:pt>
                <c:pt idx="124">
                  <c:v>149</c:v>
                </c:pt>
                <c:pt idx="125">
                  <c:v>129</c:v>
                </c:pt>
                <c:pt idx="126">
                  <c:v>135</c:v>
                </c:pt>
                <c:pt idx="127">
                  <c:v>63</c:v>
                </c:pt>
                <c:pt idx="128">
                  <c:v>77</c:v>
                </c:pt>
                <c:pt idx="129">
                  <c:v>153</c:v>
                </c:pt>
                <c:pt idx="130">
                  <c:v>76</c:v>
                </c:pt>
                <c:pt idx="131">
                  <c:v>170</c:v>
                </c:pt>
                <c:pt idx="132">
                  <c:v>330</c:v>
                </c:pt>
                <c:pt idx="133">
                  <c:v>230</c:v>
                </c:pt>
                <c:pt idx="134">
                  <c:v>325</c:v>
                </c:pt>
                <c:pt idx="135">
                  <c:v>322</c:v>
                </c:pt>
                <c:pt idx="136">
                  <c:v>85</c:v>
                </c:pt>
                <c:pt idx="137">
                  <c:v>52</c:v>
                </c:pt>
                <c:pt idx="138">
                  <c:v>86</c:v>
                </c:pt>
                <c:pt idx="139">
                  <c:v>3</c:v>
                </c:pt>
                <c:pt idx="140">
                  <c:v>83</c:v>
                </c:pt>
                <c:pt idx="141">
                  <c:v>15</c:v>
                </c:pt>
                <c:pt idx="142">
                  <c:v>19</c:v>
                </c:pt>
                <c:pt idx="143">
                  <c:v>13</c:v>
                </c:pt>
                <c:pt idx="144">
                  <c:v>2</c:v>
                </c:pt>
                <c:pt idx="145">
                  <c:v>18</c:v>
                </c:pt>
                <c:pt idx="146">
                  <c:v>18</c:v>
                </c:pt>
                <c:pt idx="147">
                  <c:v>12</c:v>
                </c:pt>
                <c:pt idx="148">
                  <c:v>38</c:v>
                </c:pt>
                <c:pt idx="149">
                  <c:v>16</c:v>
                </c:pt>
                <c:pt idx="150">
                  <c:v>3</c:v>
                </c:pt>
                <c:pt idx="151">
                  <c:v>18</c:v>
                </c:pt>
                <c:pt idx="152">
                  <c:v>16</c:v>
                </c:pt>
                <c:pt idx="153">
                  <c:v>16</c:v>
                </c:pt>
                <c:pt idx="154">
                  <c:v>4</c:v>
                </c:pt>
                <c:pt idx="155">
                  <c:v>6</c:v>
                </c:pt>
                <c:pt idx="156">
                  <c:v>10</c:v>
                </c:pt>
                <c:pt idx="157">
                  <c:v>1</c:v>
                </c:pt>
                <c:pt idx="158">
                  <c:v>6</c:v>
                </c:pt>
                <c:pt idx="159">
                  <c:v>4</c:v>
                </c:pt>
                <c:pt idx="160">
                  <c:v>2</c:v>
                </c:pt>
                <c:pt idx="161">
                  <c:v>4</c:v>
                </c:pt>
                <c:pt idx="162">
                  <c:v>13</c:v>
                </c:pt>
                <c:pt idx="163">
                  <c:v>6</c:v>
                </c:pt>
                <c:pt idx="164">
                  <c:v>5</c:v>
                </c:pt>
                <c:pt idx="165">
                  <c:v>10</c:v>
                </c:pt>
                <c:pt idx="166">
                  <c:v>6</c:v>
                </c:pt>
                <c:pt idx="167">
                  <c:v>2</c:v>
                </c:pt>
                <c:pt idx="168">
                  <c:v>6</c:v>
                </c:pt>
                <c:pt idx="169">
                  <c:v>2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92112"/>
        <c:axId val="225793200"/>
      </c:scatterChart>
      <c:scatterChart>
        <c:scatterStyle val="smoothMarker"/>
        <c:varyColors val="0"/>
        <c:ser>
          <c:idx val="1"/>
          <c:order val="1"/>
          <c:tx>
            <c:v>Bonneville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'2012'!$A$3:$A$4</c:f>
              <c:numCache>
                <c:formatCode>m/d/yyyy</c:formatCode>
                <c:ptCount val="2"/>
                <c:pt idx="0">
                  <c:v>41073</c:v>
                </c:pt>
                <c:pt idx="1">
                  <c:v>41096</c:v>
                </c:pt>
              </c:numCache>
            </c:numRef>
          </c:xVal>
          <c:yVal>
            <c:numRef>
              <c:f>'2012'!$L$3:$L$4</c:f>
              <c:numCache>
                <c:formatCode>General</c:formatCode>
                <c:ptCount val="2"/>
                <c:pt idx="0">
                  <c:v>80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98640"/>
        <c:axId val="225792656"/>
      </c:scatterChart>
      <c:valAx>
        <c:axId val="22579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5793200"/>
        <c:crosses val="autoZero"/>
        <c:crossBetween val="midCat"/>
        <c:majorUnit val="31"/>
      </c:valAx>
      <c:valAx>
        <c:axId val="2257932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5792112"/>
        <c:crosses val="autoZero"/>
        <c:crossBetween val="midCat"/>
      </c:valAx>
      <c:valAx>
        <c:axId val="225792656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5798640"/>
        <c:crosses val="max"/>
        <c:crossBetween val="midCat"/>
      </c:valAx>
      <c:valAx>
        <c:axId val="225798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792656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1"/>
          <c:tx>
            <c:v>The Dalles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'2012'!$AE$1:$AE$122</c:f>
              <c:numCache>
                <c:formatCode>m/d/yyyy</c:formatCode>
                <c:ptCount val="122"/>
                <c:pt idx="0">
                  <c:v>41075</c:v>
                </c:pt>
                <c:pt idx="1">
                  <c:v>41077</c:v>
                </c:pt>
                <c:pt idx="2">
                  <c:v>41078</c:v>
                </c:pt>
                <c:pt idx="3">
                  <c:v>41080</c:v>
                </c:pt>
                <c:pt idx="4">
                  <c:v>41081</c:v>
                </c:pt>
                <c:pt idx="5">
                  <c:v>41082</c:v>
                </c:pt>
                <c:pt idx="6">
                  <c:v>41083</c:v>
                </c:pt>
                <c:pt idx="7">
                  <c:v>41084</c:v>
                </c:pt>
                <c:pt idx="8">
                  <c:v>41085</c:v>
                </c:pt>
                <c:pt idx="9">
                  <c:v>41086</c:v>
                </c:pt>
                <c:pt idx="10">
                  <c:v>41087</c:v>
                </c:pt>
                <c:pt idx="11">
                  <c:v>41088</c:v>
                </c:pt>
                <c:pt idx="12">
                  <c:v>41089</c:v>
                </c:pt>
                <c:pt idx="13">
                  <c:v>41090</c:v>
                </c:pt>
                <c:pt idx="14">
                  <c:v>41091</c:v>
                </c:pt>
                <c:pt idx="15">
                  <c:v>41092</c:v>
                </c:pt>
                <c:pt idx="16">
                  <c:v>41093</c:v>
                </c:pt>
                <c:pt idx="17">
                  <c:v>41094</c:v>
                </c:pt>
                <c:pt idx="18">
                  <c:v>41095</c:v>
                </c:pt>
                <c:pt idx="19">
                  <c:v>41096</c:v>
                </c:pt>
                <c:pt idx="20">
                  <c:v>41097</c:v>
                </c:pt>
                <c:pt idx="21">
                  <c:v>41098</c:v>
                </c:pt>
                <c:pt idx="22">
                  <c:v>41099</c:v>
                </c:pt>
                <c:pt idx="23">
                  <c:v>41100</c:v>
                </c:pt>
                <c:pt idx="24">
                  <c:v>41101</c:v>
                </c:pt>
                <c:pt idx="25">
                  <c:v>41102</c:v>
                </c:pt>
                <c:pt idx="26">
                  <c:v>41103</c:v>
                </c:pt>
                <c:pt idx="27">
                  <c:v>41104</c:v>
                </c:pt>
                <c:pt idx="28">
                  <c:v>41105</c:v>
                </c:pt>
                <c:pt idx="29">
                  <c:v>41106</c:v>
                </c:pt>
                <c:pt idx="30">
                  <c:v>41107</c:v>
                </c:pt>
                <c:pt idx="31">
                  <c:v>41108</c:v>
                </c:pt>
                <c:pt idx="32">
                  <c:v>41109</c:v>
                </c:pt>
                <c:pt idx="33">
                  <c:v>41110</c:v>
                </c:pt>
                <c:pt idx="34">
                  <c:v>41111</c:v>
                </c:pt>
                <c:pt idx="35">
                  <c:v>41112</c:v>
                </c:pt>
                <c:pt idx="36">
                  <c:v>41113</c:v>
                </c:pt>
                <c:pt idx="37">
                  <c:v>41114</c:v>
                </c:pt>
                <c:pt idx="38">
                  <c:v>41115</c:v>
                </c:pt>
                <c:pt idx="39">
                  <c:v>41116</c:v>
                </c:pt>
                <c:pt idx="40">
                  <c:v>41117</c:v>
                </c:pt>
                <c:pt idx="41">
                  <c:v>41118</c:v>
                </c:pt>
                <c:pt idx="42">
                  <c:v>41119</c:v>
                </c:pt>
                <c:pt idx="43">
                  <c:v>41120</c:v>
                </c:pt>
                <c:pt idx="44">
                  <c:v>41121</c:v>
                </c:pt>
                <c:pt idx="45">
                  <c:v>41122</c:v>
                </c:pt>
                <c:pt idx="46">
                  <c:v>41123</c:v>
                </c:pt>
                <c:pt idx="47">
                  <c:v>41124</c:v>
                </c:pt>
                <c:pt idx="48">
                  <c:v>41125</c:v>
                </c:pt>
                <c:pt idx="49">
                  <c:v>41126</c:v>
                </c:pt>
                <c:pt idx="50">
                  <c:v>41127</c:v>
                </c:pt>
                <c:pt idx="51">
                  <c:v>41128</c:v>
                </c:pt>
                <c:pt idx="52">
                  <c:v>41129</c:v>
                </c:pt>
                <c:pt idx="53">
                  <c:v>41130</c:v>
                </c:pt>
                <c:pt idx="54">
                  <c:v>41131</c:v>
                </c:pt>
                <c:pt idx="55">
                  <c:v>41132</c:v>
                </c:pt>
                <c:pt idx="56">
                  <c:v>41133</c:v>
                </c:pt>
                <c:pt idx="57">
                  <c:v>41134</c:v>
                </c:pt>
                <c:pt idx="58">
                  <c:v>41135</c:v>
                </c:pt>
                <c:pt idx="59">
                  <c:v>41136</c:v>
                </c:pt>
                <c:pt idx="60">
                  <c:v>41137</c:v>
                </c:pt>
                <c:pt idx="61">
                  <c:v>41138</c:v>
                </c:pt>
                <c:pt idx="62">
                  <c:v>41139</c:v>
                </c:pt>
                <c:pt idx="63">
                  <c:v>41140</c:v>
                </c:pt>
                <c:pt idx="64">
                  <c:v>41141</c:v>
                </c:pt>
                <c:pt idx="65">
                  <c:v>41142</c:v>
                </c:pt>
                <c:pt idx="66">
                  <c:v>41143</c:v>
                </c:pt>
                <c:pt idx="67">
                  <c:v>41144</c:v>
                </c:pt>
                <c:pt idx="68">
                  <c:v>41145</c:v>
                </c:pt>
                <c:pt idx="69">
                  <c:v>41146</c:v>
                </c:pt>
                <c:pt idx="70">
                  <c:v>41147</c:v>
                </c:pt>
                <c:pt idx="71">
                  <c:v>41148</c:v>
                </c:pt>
                <c:pt idx="72">
                  <c:v>41149</c:v>
                </c:pt>
                <c:pt idx="73">
                  <c:v>41150</c:v>
                </c:pt>
                <c:pt idx="74">
                  <c:v>41151</c:v>
                </c:pt>
                <c:pt idx="75">
                  <c:v>41152</c:v>
                </c:pt>
                <c:pt idx="76">
                  <c:v>41153</c:v>
                </c:pt>
                <c:pt idx="77">
                  <c:v>41154</c:v>
                </c:pt>
                <c:pt idx="78">
                  <c:v>41155</c:v>
                </c:pt>
                <c:pt idx="79">
                  <c:v>41156</c:v>
                </c:pt>
                <c:pt idx="80">
                  <c:v>41157</c:v>
                </c:pt>
                <c:pt idx="81">
                  <c:v>41158</c:v>
                </c:pt>
                <c:pt idx="82">
                  <c:v>41159</c:v>
                </c:pt>
                <c:pt idx="83">
                  <c:v>41160</c:v>
                </c:pt>
                <c:pt idx="84">
                  <c:v>41161</c:v>
                </c:pt>
                <c:pt idx="85">
                  <c:v>41162</c:v>
                </c:pt>
                <c:pt idx="86">
                  <c:v>41163</c:v>
                </c:pt>
                <c:pt idx="87">
                  <c:v>41164</c:v>
                </c:pt>
                <c:pt idx="88">
                  <c:v>41165</c:v>
                </c:pt>
                <c:pt idx="89">
                  <c:v>41166</c:v>
                </c:pt>
                <c:pt idx="90">
                  <c:v>41167</c:v>
                </c:pt>
                <c:pt idx="91">
                  <c:v>41168</c:v>
                </c:pt>
                <c:pt idx="92">
                  <c:v>41169</c:v>
                </c:pt>
                <c:pt idx="93">
                  <c:v>41170</c:v>
                </c:pt>
                <c:pt idx="94">
                  <c:v>41171</c:v>
                </c:pt>
                <c:pt idx="95">
                  <c:v>41172</c:v>
                </c:pt>
                <c:pt idx="96">
                  <c:v>41173</c:v>
                </c:pt>
                <c:pt idx="97">
                  <c:v>41174</c:v>
                </c:pt>
                <c:pt idx="98">
                  <c:v>41175</c:v>
                </c:pt>
                <c:pt idx="99">
                  <c:v>41176</c:v>
                </c:pt>
                <c:pt idx="100">
                  <c:v>41177</c:v>
                </c:pt>
                <c:pt idx="101">
                  <c:v>41178</c:v>
                </c:pt>
                <c:pt idx="102">
                  <c:v>41179</c:v>
                </c:pt>
                <c:pt idx="103">
                  <c:v>41180</c:v>
                </c:pt>
                <c:pt idx="104">
                  <c:v>41181</c:v>
                </c:pt>
                <c:pt idx="105">
                  <c:v>41182</c:v>
                </c:pt>
                <c:pt idx="106">
                  <c:v>41183</c:v>
                </c:pt>
                <c:pt idx="107">
                  <c:v>41185</c:v>
                </c:pt>
                <c:pt idx="108">
                  <c:v>41187</c:v>
                </c:pt>
                <c:pt idx="109">
                  <c:v>41188</c:v>
                </c:pt>
                <c:pt idx="110">
                  <c:v>41189</c:v>
                </c:pt>
                <c:pt idx="111">
                  <c:v>41190</c:v>
                </c:pt>
                <c:pt idx="112">
                  <c:v>41191</c:v>
                </c:pt>
                <c:pt idx="113">
                  <c:v>41192</c:v>
                </c:pt>
                <c:pt idx="114">
                  <c:v>41193</c:v>
                </c:pt>
                <c:pt idx="115">
                  <c:v>41194</c:v>
                </c:pt>
                <c:pt idx="116">
                  <c:v>41195</c:v>
                </c:pt>
                <c:pt idx="117">
                  <c:v>41197</c:v>
                </c:pt>
                <c:pt idx="118">
                  <c:v>41198</c:v>
                </c:pt>
                <c:pt idx="119">
                  <c:v>41202</c:v>
                </c:pt>
                <c:pt idx="120">
                  <c:v>41212</c:v>
                </c:pt>
                <c:pt idx="121">
                  <c:v>41232</c:v>
                </c:pt>
              </c:numCache>
            </c:numRef>
          </c:xVal>
          <c:yVal>
            <c:numRef>
              <c:f>'2012'!$AF$1:$AF$122</c:f>
              <c:numCache>
                <c:formatCode>General</c:formatCode>
                <c:ptCount val="12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17</c:v>
                </c:pt>
                <c:pt idx="9">
                  <c:v>15</c:v>
                </c:pt>
                <c:pt idx="10">
                  <c:v>17</c:v>
                </c:pt>
                <c:pt idx="11">
                  <c:v>18</c:v>
                </c:pt>
                <c:pt idx="12">
                  <c:v>21</c:v>
                </c:pt>
                <c:pt idx="13">
                  <c:v>13</c:v>
                </c:pt>
                <c:pt idx="14">
                  <c:v>23</c:v>
                </c:pt>
                <c:pt idx="15">
                  <c:v>19</c:v>
                </c:pt>
                <c:pt idx="16">
                  <c:v>12</c:v>
                </c:pt>
                <c:pt idx="17">
                  <c:v>2</c:v>
                </c:pt>
                <c:pt idx="18">
                  <c:v>16</c:v>
                </c:pt>
                <c:pt idx="19">
                  <c:v>36</c:v>
                </c:pt>
                <c:pt idx="20">
                  <c:v>52</c:v>
                </c:pt>
                <c:pt idx="21">
                  <c:v>40</c:v>
                </c:pt>
                <c:pt idx="22">
                  <c:v>113</c:v>
                </c:pt>
                <c:pt idx="23">
                  <c:v>138</c:v>
                </c:pt>
                <c:pt idx="24">
                  <c:v>74</c:v>
                </c:pt>
                <c:pt idx="25">
                  <c:v>79</c:v>
                </c:pt>
                <c:pt idx="26">
                  <c:v>57</c:v>
                </c:pt>
                <c:pt idx="27">
                  <c:v>55</c:v>
                </c:pt>
                <c:pt idx="28">
                  <c:v>112</c:v>
                </c:pt>
                <c:pt idx="29">
                  <c:v>51</c:v>
                </c:pt>
                <c:pt idx="30">
                  <c:v>82</c:v>
                </c:pt>
                <c:pt idx="31">
                  <c:v>58</c:v>
                </c:pt>
                <c:pt idx="32">
                  <c:v>97</c:v>
                </c:pt>
                <c:pt idx="33">
                  <c:v>90</c:v>
                </c:pt>
                <c:pt idx="34">
                  <c:v>43</c:v>
                </c:pt>
                <c:pt idx="35">
                  <c:v>61</c:v>
                </c:pt>
                <c:pt idx="36">
                  <c:v>86</c:v>
                </c:pt>
                <c:pt idx="37">
                  <c:v>110</c:v>
                </c:pt>
                <c:pt idx="38">
                  <c:v>115</c:v>
                </c:pt>
                <c:pt idx="39">
                  <c:v>106</c:v>
                </c:pt>
                <c:pt idx="40">
                  <c:v>122</c:v>
                </c:pt>
                <c:pt idx="41">
                  <c:v>133</c:v>
                </c:pt>
                <c:pt idx="42">
                  <c:v>91</c:v>
                </c:pt>
                <c:pt idx="43">
                  <c:v>121</c:v>
                </c:pt>
                <c:pt idx="44">
                  <c:v>168</c:v>
                </c:pt>
                <c:pt idx="45">
                  <c:v>110</c:v>
                </c:pt>
                <c:pt idx="46">
                  <c:v>138</c:v>
                </c:pt>
                <c:pt idx="47">
                  <c:v>87</c:v>
                </c:pt>
                <c:pt idx="48">
                  <c:v>71</c:v>
                </c:pt>
                <c:pt idx="49">
                  <c:v>162</c:v>
                </c:pt>
                <c:pt idx="50">
                  <c:v>168</c:v>
                </c:pt>
                <c:pt idx="51">
                  <c:v>72</c:v>
                </c:pt>
                <c:pt idx="52">
                  <c:v>148</c:v>
                </c:pt>
                <c:pt idx="53">
                  <c:v>177</c:v>
                </c:pt>
                <c:pt idx="54">
                  <c:v>152</c:v>
                </c:pt>
                <c:pt idx="55">
                  <c:v>138</c:v>
                </c:pt>
                <c:pt idx="56">
                  <c:v>150</c:v>
                </c:pt>
                <c:pt idx="57">
                  <c:v>152</c:v>
                </c:pt>
                <c:pt idx="58">
                  <c:v>118</c:v>
                </c:pt>
                <c:pt idx="59">
                  <c:v>101</c:v>
                </c:pt>
                <c:pt idx="60">
                  <c:v>105</c:v>
                </c:pt>
                <c:pt idx="61">
                  <c:v>53</c:v>
                </c:pt>
                <c:pt idx="62">
                  <c:v>53</c:v>
                </c:pt>
                <c:pt idx="63">
                  <c:v>91</c:v>
                </c:pt>
                <c:pt idx="64">
                  <c:v>120</c:v>
                </c:pt>
                <c:pt idx="65">
                  <c:v>55</c:v>
                </c:pt>
                <c:pt idx="66">
                  <c:v>91</c:v>
                </c:pt>
                <c:pt idx="67">
                  <c:v>57</c:v>
                </c:pt>
                <c:pt idx="68">
                  <c:v>65</c:v>
                </c:pt>
                <c:pt idx="69">
                  <c:v>76</c:v>
                </c:pt>
                <c:pt idx="70">
                  <c:v>34</c:v>
                </c:pt>
                <c:pt idx="71">
                  <c:v>33</c:v>
                </c:pt>
                <c:pt idx="72">
                  <c:v>35</c:v>
                </c:pt>
                <c:pt idx="73">
                  <c:v>42</c:v>
                </c:pt>
                <c:pt idx="74">
                  <c:v>55</c:v>
                </c:pt>
                <c:pt idx="75">
                  <c:v>34</c:v>
                </c:pt>
                <c:pt idx="76">
                  <c:v>24</c:v>
                </c:pt>
                <c:pt idx="77">
                  <c:v>31</c:v>
                </c:pt>
                <c:pt idx="78">
                  <c:v>24</c:v>
                </c:pt>
                <c:pt idx="79">
                  <c:v>18</c:v>
                </c:pt>
                <c:pt idx="80">
                  <c:v>21</c:v>
                </c:pt>
                <c:pt idx="81">
                  <c:v>27</c:v>
                </c:pt>
                <c:pt idx="82">
                  <c:v>15</c:v>
                </c:pt>
                <c:pt idx="83">
                  <c:v>36</c:v>
                </c:pt>
                <c:pt idx="84">
                  <c:v>53</c:v>
                </c:pt>
                <c:pt idx="85">
                  <c:v>41</c:v>
                </c:pt>
                <c:pt idx="86">
                  <c:v>50</c:v>
                </c:pt>
                <c:pt idx="87">
                  <c:v>32</c:v>
                </c:pt>
                <c:pt idx="88">
                  <c:v>35</c:v>
                </c:pt>
                <c:pt idx="89">
                  <c:v>44</c:v>
                </c:pt>
                <c:pt idx="90">
                  <c:v>30</c:v>
                </c:pt>
                <c:pt idx="91">
                  <c:v>49</c:v>
                </c:pt>
                <c:pt idx="92">
                  <c:v>41</c:v>
                </c:pt>
                <c:pt idx="93">
                  <c:v>23</c:v>
                </c:pt>
                <c:pt idx="94">
                  <c:v>19</c:v>
                </c:pt>
                <c:pt idx="95">
                  <c:v>22</c:v>
                </c:pt>
                <c:pt idx="96">
                  <c:v>24</c:v>
                </c:pt>
                <c:pt idx="97">
                  <c:v>20</c:v>
                </c:pt>
                <c:pt idx="98">
                  <c:v>11</c:v>
                </c:pt>
                <c:pt idx="99">
                  <c:v>7</c:v>
                </c:pt>
                <c:pt idx="100">
                  <c:v>15</c:v>
                </c:pt>
                <c:pt idx="101">
                  <c:v>1</c:v>
                </c:pt>
                <c:pt idx="102">
                  <c:v>9</c:v>
                </c:pt>
                <c:pt idx="103">
                  <c:v>18</c:v>
                </c:pt>
                <c:pt idx="104">
                  <c:v>11</c:v>
                </c:pt>
                <c:pt idx="105">
                  <c:v>4</c:v>
                </c:pt>
                <c:pt idx="106">
                  <c:v>8</c:v>
                </c:pt>
                <c:pt idx="107">
                  <c:v>9</c:v>
                </c:pt>
                <c:pt idx="108">
                  <c:v>2</c:v>
                </c:pt>
                <c:pt idx="109">
                  <c:v>2</c:v>
                </c:pt>
                <c:pt idx="110">
                  <c:v>5</c:v>
                </c:pt>
                <c:pt idx="111">
                  <c:v>1</c:v>
                </c:pt>
                <c:pt idx="112">
                  <c:v>1</c:v>
                </c:pt>
                <c:pt idx="113">
                  <c:v>4</c:v>
                </c:pt>
                <c:pt idx="114">
                  <c:v>5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2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00272"/>
        <c:axId val="225800816"/>
      </c:scatterChart>
      <c:scatterChart>
        <c:scatterStyle val="lineMarker"/>
        <c:varyColors val="0"/>
        <c:ser>
          <c:idx val="1"/>
          <c:order val="0"/>
          <c:tx>
            <c:v>The Dalles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'2012'!$A$4:$A$15</c:f>
              <c:numCache>
                <c:formatCode>m/d/yyyy</c:formatCode>
                <c:ptCount val="12"/>
                <c:pt idx="0">
                  <c:v>41096</c:v>
                </c:pt>
                <c:pt idx="1">
                  <c:v>41097</c:v>
                </c:pt>
                <c:pt idx="2">
                  <c:v>41098</c:v>
                </c:pt>
                <c:pt idx="3">
                  <c:v>41103</c:v>
                </c:pt>
                <c:pt idx="4">
                  <c:v>41104</c:v>
                </c:pt>
                <c:pt idx="5">
                  <c:v>41105</c:v>
                </c:pt>
                <c:pt idx="6">
                  <c:v>41110</c:v>
                </c:pt>
                <c:pt idx="7">
                  <c:v>41111</c:v>
                </c:pt>
                <c:pt idx="8">
                  <c:v>41112</c:v>
                </c:pt>
                <c:pt idx="9">
                  <c:v>41117</c:v>
                </c:pt>
                <c:pt idx="10">
                  <c:v>41118</c:v>
                </c:pt>
                <c:pt idx="11">
                  <c:v>41119</c:v>
                </c:pt>
              </c:numCache>
            </c:numRef>
          </c:xVal>
          <c:yVal>
            <c:numRef>
              <c:f>'2012'!$I$4:$I$15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7</c:v>
                </c:pt>
                <c:pt idx="5">
                  <c:v>24</c:v>
                </c:pt>
                <c:pt idx="6">
                  <c:v>3</c:v>
                </c:pt>
                <c:pt idx="7">
                  <c:v>6</c:v>
                </c:pt>
                <c:pt idx="8">
                  <c:v>33</c:v>
                </c:pt>
                <c:pt idx="9">
                  <c:v>0</c:v>
                </c:pt>
                <c:pt idx="10">
                  <c:v>11</c:v>
                </c:pt>
                <c:pt idx="11">
                  <c:v>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86128"/>
        <c:axId val="225785584"/>
      </c:scatterChart>
      <c:valAx>
        <c:axId val="22580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5800816"/>
        <c:crosses val="autoZero"/>
        <c:crossBetween val="midCat"/>
        <c:majorUnit val="31"/>
      </c:valAx>
      <c:valAx>
        <c:axId val="225800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</a:t>
                </a:r>
                <a:r>
                  <a:rPr lang="en-US" baseline="0"/>
                  <a:t> Lamprey </a:t>
                </a:r>
                <a:r>
                  <a:rPr lang="en-US"/>
                  <a:t>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5800272"/>
        <c:crosses val="autoZero"/>
        <c:crossBetween val="midCat"/>
      </c:valAx>
      <c:valAx>
        <c:axId val="22578558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5786128"/>
        <c:crosses val="max"/>
        <c:crossBetween val="midCat"/>
      </c:valAx>
      <c:valAx>
        <c:axId val="225786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785584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21185719840575"/>
          <c:y val="0.11422947131608549"/>
          <c:w val="0.72883554486244773"/>
          <c:h val="0.702340288449859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'2016'!$H$2</c:f>
              <c:strCache>
                <c:ptCount val="1"/>
                <c:pt idx="0">
                  <c:v>Bonneville Dam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'2016'!$A$4:$A$41</c:f>
              <c:numCache>
                <c:formatCode>m/d/yyyy</c:formatCode>
                <c:ptCount val="38"/>
                <c:pt idx="0">
                  <c:v>42527</c:v>
                </c:pt>
                <c:pt idx="1">
                  <c:v>42533</c:v>
                </c:pt>
                <c:pt idx="2">
                  <c:v>42534</c:v>
                </c:pt>
                <c:pt idx="3">
                  <c:v>42535</c:v>
                </c:pt>
                <c:pt idx="4">
                  <c:v>42540</c:v>
                </c:pt>
                <c:pt idx="5">
                  <c:v>42541</c:v>
                </c:pt>
                <c:pt idx="6">
                  <c:v>42542</c:v>
                </c:pt>
                <c:pt idx="7">
                  <c:v>42544</c:v>
                </c:pt>
                <c:pt idx="8">
                  <c:v>42547</c:v>
                </c:pt>
                <c:pt idx="9">
                  <c:v>42548</c:v>
                </c:pt>
                <c:pt idx="10">
                  <c:v>42555</c:v>
                </c:pt>
                <c:pt idx="11">
                  <c:v>42558</c:v>
                </c:pt>
                <c:pt idx="12">
                  <c:v>42559</c:v>
                </c:pt>
                <c:pt idx="13">
                  <c:v>42567</c:v>
                </c:pt>
                <c:pt idx="14">
                  <c:v>42568</c:v>
                </c:pt>
                <c:pt idx="15">
                  <c:v>42569</c:v>
                </c:pt>
                <c:pt idx="16">
                  <c:v>42581</c:v>
                </c:pt>
                <c:pt idx="17">
                  <c:v>42582</c:v>
                </c:pt>
                <c:pt idx="18">
                  <c:v>42583</c:v>
                </c:pt>
                <c:pt idx="19">
                  <c:v>42586</c:v>
                </c:pt>
                <c:pt idx="20">
                  <c:v>42587</c:v>
                </c:pt>
                <c:pt idx="21">
                  <c:v>42595</c:v>
                </c:pt>
                <c:pt idx="22">
                  <c:v>42596</c:v>
                </c:pt>
                <c:pt idx="23">
                  <c:v>42597</c:v>
                </c:pt>
                <c:pt idx="24">
                  <c:v>42600</c:v>
                </c:pt>
                <c:pt idx="25">
                  <c:v>42601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42614</c:v>
                </c:pt>
                <c:pt idx="30">
                  <c:v>42615</c:v>
                </c:pt>
                <c:pt idx="31">
                  <c:v>42623</c:v>
                </c:pt>
                <c:pt idx="32">
                  <c:v>42624</c:v>
                </c:pt>
                <c:pt idx="33">
                  <c:v>42625</c:v>
                </c:pt>
                <c:pt idx="34">
                  <c:v>42626</c:v>
                </c:pt>
                <c:pt idx="35">
                  <c:v>42627</c:v>
                </c:pt>
                <c:pt idx="36">
                  <c:v>42628</c:v>
                </c:pt>
                <c:pt idx="37">
                  <c:v>42629</c:v>
                </c:pt>
              </c:numCache>
            </c:numRef>
          </c:cat>
          <c:val>
            <c:numRef>
              <c:f>'2016'!$H$4:$H$41</c:f>
              <c:numCache>
                <c:formatCode>General</c:formatCode>
                <c:ptCount val="38"/>
                <c:pt idx="0">
                  <c:v>58</c:v>
                </c:pt>
                <c:pt idx="1">
                  <c:v>62</c:v>
                </c:pt>
                <c:pt idx="2">
                  <c:v>38</c:v>
                </c:pt>
                <c:pt idx="3">
                  <c:v>0</c:v>
                </c:pt>
                <c:pt idx="4">
                  <c:v>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'2016'!$E$2:$F$2</c:f>
              <c:strCache>
                <c:ptCount val="1"/>
                <c:pt idx="0">
                  <c:v>The Dalles Dam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'2016'!$A$4:$A$41</c:f>
              <c:numCache>
                <c:formatCode>m/d/yyyy</c:formatCode>
                <c:ptCount val="38"/>
                <c:pt idx="0">
                  <c:v>42527</c:v>
                </c:pt>
                <c:pt idx="1">
                  <c:v>42533</c:v>
                </c:pt>
                <c:pt idx="2">
                  <c:v>42534</c:v>
                </c:pt>
                <c:pt idx="3">
                  <c:v>42535</c:v>
                </c:pt>
                <c:pt idx="4">
                  <c:v>42540</c:v>
                </c:pt>
                <c:pt idx="5">
                  <c:v>42541</c:v>
                </c:pt>
                <c:pt idx="6">
                  <c:v>42542</c:v>
                </c:pt>
                <c:pt idx="7">
                  <c:v>42544</c:v>
                </c:pt>
                <c:pt idx="8">
                  <c:v>42547</c:v>
                </c:pt>
                <c:pt idx="9">
                  <c:v>42548</c:v>
                </c:pt>
                <c:pt idx="10">
                  <c:v>42555</c:v>
                </c:pt>
                <c:pt idx="11">
                  <c:v>42558</c:v>
                </c:pt>
                <c:pt idx="12">
                  <c:v>42559</c:v>
                </c:pt>
                <c:pt idx="13">
                  <c:v>42567</c:v>
                </c:pt>
                <c:pt idx="14">
                  <c:v>42568</c:v>
                </c:pt>
                <c:pt idx="15">
                  <c:v>42569</c:v>
                </c:pt>
                <c:pt idx="16">
                  <c:v>42581</c:v>
                </c:pt>
                <c:pt idx="17">
                  <c:v>42582</c:v>
                </c:pt>
                <c:pt idx="18">
                  <c:v>42583</c:v>
                </c:pt>
                <c:pt idx="19">
                  <c:v>42586</c:v>
                </c:pt>
                <c:pt idx="20">
                  <c:v>42587</c:v>
                </c:pt>
                <c:pt idx="21">
                  <c:v>42595</c:v>
                </c:pt>
                <c:pt idx="22">
                  <c:v>42596</c:v>
                </c:pt>
                <c:pt idx="23">
                  <c:v>42597</c:v>
                </c:pt>
                <c:pt idx="24">
                  <c:v>42600</c:v>
                </c:pt>
                <c:pt idx="25">
                  <c:v>42601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42614</c:v>
                </c:pt>
                <c:pt idx="30">
                  <c:v>42615</c:v>
                </c:pt>
                <c:pt idx="31">
                  <c:v>42623</c:v>
                </c:pt>
                <c:pt idx="32">
                  <c:v>42624</c:v>
                </c:pt>
                <c:pt idx="33">
                  <c:v>42625</c:v>
                </c:pt>
                <c:pt idx="34">
                  <c:v>42626</c:v>
                </c:pt>
                <c:pt idx="35">
                  <c:v>42627</c:v>
                </c:pt>
                <c:pt idx="36">
                  <c:v>42628</c:v>
                </c:pt>
                <c:pt idx="37">
                  <c:v>42629</c:v>
                </c:pt>
              </c:numCache>
            </c:numRef>
          </c:cat>
          <c:val>
            <c:numRef>
              <c:f>'2016'!$F$4:$F$41</c:f>
              <c:numCache>
                <c:formatCode>General</c:formatCode>
                <c:ptCount val="38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12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10</c:v>
                </c:pt>
                <c:pt idx="19">
                  <c:v>18</c:v>
                </c:pt>
                <c:pt idx="20">
                  <c:v>0</c:v>
                </c:pt>
                <c:pt idx="21">
                  <c:v>0</c:v>
                </c:pt>
                <c:pt idx="22">
                  <c:v>20</c:v>
                </c:pt>
                <c:pt idx="23">
                  <c:v>17</c:v>
                </c:pt>
                <c:pt idx="24">
                  <c:v>0</c:v>
                </c:pt>
                <c:pt idx="25">
                  <c:v>3</c:v>
                </c:pt>
                <c:pt idx="26">
                  <c:v>4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31</c:v>
                </c:pt>
                <c:pt idx="31">
                  <c:v>0</c:v>
                </c:pt>
                <c:pt idx="32">
                  <c:v>0</c:v>
                </c:pt>
                <c:pt idx="33">
                  <c:v>9</c:v>
                </c:pt>
                <c:pt idx="34">
                  <c:v>4</c:v>
                </c:pt>
                <c:pt idx="35">
                  <c:v>21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ser>
          <c:idx val="1"/>
          <c:order val="2"/>
          <c:tx>
            <c:strRef>
              <c:f>'2016'!$D$2</c:f>
              <c:strCache>
                <c:ptCount val="1"/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'2016'!$A$4:$A$41</c:f>
              <c:numCache>
                <c:formatCode>m/d/yyyy</c:formatCode>
                <c:ptCount val="38"/>
                <c:pt idx="0">
                  <c:v>42527</c:v>
                </c:pt>
                <c:pt idx="1">
                  <c:v>42533</c:v>
                </c:pt>
                <c:pt idx="2">
                  <c:v>42534</c:v>
                </c:pt>
                <c:pt idx="3">
                  <c:v>42535</c:v>
                </c:pt>
                <c:pt idx="4">
                  <c:v>42540</c:v>
                </c:pt>
                <c:pt idx="5">
                  <c:v>42541</c:v>
                </c:pt>
                <c:pt idx="6">
                  <c:v>42542</c:v>
                </c:pt>
                <c:pt idx="7">
                  <c:v>42544</c:v>
                </c:pt>
                <c:pt idx="8">
                  <c:v>42547</c:v>
                </c:pt>
                <c:pt idx="9">
                  <c:v>42548</c:v>
                </c:pt>
                <c:pt idx="10">
                  <c:v>42555</c:v>
                </c:pt>
                <c:pt idx="11">
                  <c:v>42558</c:v>
                </c:pt>
                <c:pt idx="12">
                  <c:v>42559</c:v>
                </c:pt>
                <c:pt idx="13">
                  <c:v>42567</c:v>
                </c:pt>
                <c:pt idx="14">
                  <c:v>42568</c:v>
                </c:pt>
                <c:pt idx="15">
                  <c:v>42569</c:v>
                </c:pt>
                <c:pt idx="16">
                  <c:v>42581</c:v>
                </c:pt>
                <c:pt idx="17">
                  <c:v>42582</c:v>
                </c:pt>
                <c:pt idx="18">
                  <c:v>42583</c:v>
                </c:pt>
                <c:pt idx="19">
                  <c:v>42586</c:v>
                </c:pt>
                <c:pt idx="20">
                  <c:v>42587</c:v>
                </c:pt>
                <c:pt idx="21">
                  <c:v>42595</c:v>
                </c:pt>
                <c:pt idx="22">
                  <c:v>42596</c:v>
                </c:pt>
                <c:pt idx="23">
                  <c:v>42597</c:v>
                </c:pt>
                <c:pt idx="24">
                  <c:v>42600</c:v>
                </c:pt>
                <c:pt idx="25">
                  <c:v>42601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42614</c:v>
                </c:pt>
                <c:pt idx="30">
                  <c:v>42615</c:v>
                </c:pt>
                <c:pt idx="31">
                  <c:v>42623</c:v>
                </c:pt>
                <c:pt idx="32">
                  <c:v>42624</c:v>
                </c:pt>
                <c:pt idx="33">
                  <c:v>42625</c:v>
                </c:pt>
                <c:pt idx="34">
                  <c:v>42626</c:v>
                </c:pt>
                <c:pt idx="35">
                  <c:v>42627</c:v>
                </c:pt>
                <c:pt idx="36">
                  <c:v>42628</c:v>
                </c:pt>
                <c:pt idx="37">
                  <c:v>42629</c:v>
                </c:pt>
              </c:numCache>
            </c:numRef>
          </c:cat>
          <c:val>
            <c:numRef>
              <c:f>'2016'!$D$4:$D$41</c:f>
              <c:numCache>
                <c:formatCode>General</c:formatCode>
                <c:ptCount val="38"/>
                <c:pt idx="0">
                  <c:v>0</c:v>
                </c:pt>
                <c:pt idx="1">
                  <c:v>11</c:v>
                </c:pt>
                <c:pt idx="2">
                  <c:v>4</c:v>
                </c:pt>
                <c:pt idx="3">
                  <c:v>12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10</c:v>
                </c:pt>
                <c:pt idx="8">
                  <c:v>10</c:v>
                </c:pt>
                <c:pt idx="9">
                  <c:v>16</c:v>
                </c:pt>
                <c:pt idx="10">
                  <c:v>17</c:v>
                </c:pt>
                <c:pt idx="11">
                  <c:v>31</c:v>
                </c:pt>
                <c:pt idx="12">
                  <c:v>13</c:v>
                </c:pt>
                <c:pt idx="13">
                  <c:v>10</c:v>
                </c:pt>
                <c:pt idx="14">
                  <c:v>13</c:v>
                </c:pt>
                <c:pt idx="15">
                  <c:v>10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14</c:v>
                </c:pt>
                <c:pt idx="20">
                  <c:v>2</c:v>
                </c:pt>
                <c:pt idx="21">
                  <c:v>0</c:v>
                </c:pt>
                <c:pt idx="22">
                  <c:v>11</c:v>
                </c:pt>
                <c:pt idx="23">
                  <c:v>4</c:v>
                </c:pt>
                <c:pt idx="24">
                  <c:v>14</c:v>
                </c:pt>
                <c:pt idx="25">
                  <c:v>8</c:v>
                </c:pt>
                <c:pt idx="26">
                  <c:v>12</c:v>
                </c:pt>
                <c:pt idx="27">
                  <c:v>16</c:v>
                </c:pt>
                <c:pt idx="28">
                  <c:v>17</c:v>
                </c:pt>
                <c:pt idx="29">
                  <c:v>0</c:v>
                </c:pt>
                <c:pt idx="30">
                  <c:v>50</c:v>
                </c:pt>
                <c:pt idx="31">
                  <c:v>0</c:v>
                </c:pt>
                <c:pt idx="32">
                  <c:v>35</c:v>
                </c:pt>
                <c:pt idx="33">
                  <c:v>20</c:v>
                </c:pt>
                <c:pt idx="34">
                  <c:v>11</c:v>
                </c:pt>
                <c:pt idx="35">
                  <c:v>11</c:v>
                </c:pt>
                <c:pt idx="36">
                  <c:v>0</c:v>
                </c:pt>
                <c:pt idx="3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3797952"/>
        <c:axId val="213789792"/>
      </c:barChart>
      <c:scatterChart>
        <c:scatterStyle val="lineMarker"/>
        <c:varyColors val="0"/>
        <c:ser>
          <c:idx val="0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'2016'!$A$4:$A$41</c:f>
              <c:numCache>
                <c:formatCode>m/d/yyyy</c:formatCode>
                <c:ptCount val="38"/>
                <c:pt idx="0">
                  <c:v>42527</c:v>
                </c:pt>
                <c:pt idx="1">
                  <c:v>42533</c:v>
                </c:pt>
                <c:pt idx="2">
                  <c:v>42534</c:v>
                </c:pt>
                <c:pt idx="3">
                  <c:v>42535</c:v>
                </c:pt>
                <c:pt idx="4">
                  <c:v>42540</c:v>
                </c:pt>
                <c:pt idx="5">
                  <c:v>42541</c:v>
                </c:pt>
                <c:pt idx="6">
                  <c:v>42542</c:v>
                </c:pt>
                <c:pt idx="7">
                  <c:v>42544</c:v>
                </c:pt>
                <c:pt idx="8">
                  <c:v>42547</c:v>
                </c:pt>
                <c:pt idx="9">
                  <c:v>42548</c:v>
                </c:pt>
                <c:pt idx="10">
                  <c:v>42555</c:v>
                </c:pt>
                <c:pt idx="11">
                  <c:v>42558</c:v>
                </c:pt>
                <c:pt idx="12">
                  <c:v>42559</c:v>
                </c:pt>
                <c:pt idx="13">
                  <c:v>42567</c:v>
                </c:pt>
                <c:pt idx="14">
                  <c:v>42568</c:v>
                </c:pt>
                <c:pt idx="15">
                  <c:v>42569</c:v>
                </c:pt>
                <c:pt idx="16">
                  <c:v>42581</c:v>
                </c:pt>
                <c:pt idx="17">
                  <c:v>42582</c:v>
                </c:pt>
                <c:pt idx="18">
                  <c:v>42583</c:v>
                </c:pt>
                <c:pt idx="19">
                  <c:v>42586</c:v>
                </c:pt>
                <c:pt idx="20">
                  <c:v>42587</c:v>
                </c:pt>
                <c:pt idx="21">
                  <c:v>42595</c:v>
                </c:pt>
                <c:pt idx="22">
                  <c:v>42596</c:v>
                </c:pt>
                <c:pt idx="23">
                  <c:v>42597</c:v>
                </c:pt>
                <c:pt idx="24">
                  <c:v>42600</c:v>
                </c:pt>
                <c:pt idx="25">
                  <c:v>42601</c:v>
                </c:pt>
                <c:pt idx="26">
                  <c:v>42609</c:v>
                </c:pt>
                <c:pt idx="27">
                  <c:v>42610</c:v>
                </c:pt>
                <c:pt idx="28">
                  <c:v>42611</c:v>
                </c:pt>
                <c:pt idx="29">
                  <c:v>42614</c:v>
                </c:pt>
                <c:pt idx="30">
                  <c:v>42615</c:v>
                </c:pt>
                <c:pt idx="31">
                  <c:v>42623</c:v>
                </c:pt>
                <c:pt idx="32">
                  <c:v>42624</c:v>
                </c:pt>
                <c:pt idx="33">
                  <c:v>42625</c:v>
                </c:pt>
                <c:pt idx="34">
                  <c:v>42626</c:v>
                </c:pt>
                <c:pt idx="35">
                  <c:v>42627</c:v>
                </c:pt>
                <c:pt idx="36">
                  <c:v>42628</c:v>
                </c:pt>
                <c:pt idx="37">
                  <c:v>42629</c:v>
                </c:pt>
              </c:numCache>
            </c:numRef>
          </c:xVal>
          <c:yVal>
            <c:numRef>
              <c:f>'2016'!$I$4:$I$41</c:f>
              <c:numCache>
                <c:formatCode>General</c:formatCode>
                <c:ptCount val="38"/>
                <c:pt idx="0">
                  <c:v>58</c:v>
                </c:pt>
                <c:pt idx="1">
                  <c:v>132</c:v>
                </c:pt>
                <c:pt idx="2">
                  <c:v>181</c:v>
                </c:pt>
                <c:pt idx="3">
                  <c:v>196</c:v>
                </c:pt>
                <c:pt idx="4">
                  <c:v>262</c:v>
                </c:pt>
                <c:pt idx="5">
                  <c:v>279</c:v>
                </c:pt>
                <c:pt idx="6">
                  <c:v>294</c:v>
                </c:pt>
                <c:pt idx="7">
                  <c:v>306</c:v>
                </c:pt>
                <c:pt idx="8">
                  <c:v>321</c:v>
                </c:pt>
                <c:pt idx="9">
                  <c:v>348</c:v>
                </c:pt>
                <c:pt idx="10">
                  <c:v>372</c:v>
                </c:pt>
                <c:pt idx="11">
                  <c:v>406</c:v>
                </c:pt>
                <c:pt idx="12">
                  <c:v>420</c:v>
                </c:pt>
                <c:pt idx="13">
                  <c:v>431</c:v>
                </c:pt>
                <c:pt idx="14">
                  <c:v>450</c:v>
                </c:pt>
                <c:pt idx="15">
                  <c:v>461</c:v>
                </c:pt>
                <c:pt idx="16">
                  <c:v>468</c:v>
                </c:pt>
                <c:pt idx="17">
                  <c:v>474</c:v>
                </c:pt>
                <c:pt idx="18">
                  <c:v>489</c:v>
                </c:pt>
                <c:pt idx="19">
                  <c:v>521</c:v>
                </c:pt>
                <c:pt idx="20">
                  <c:v>523</c:v>
                </c:pt>
                <c:pt idx="21">
                  <c:v>523</c:v>
                </c:pt>
                <c:pt idx="22">
                  <c:v>554</c:v>
                </c:pt>
                <c:pt idx="23">
                  <c:v>575</c:v>
                </c:pt>
                <c:pt idx="24">
                  <c:v>589</c:v>
                </c:pt>
                <c:pt idx="25">
                  <c:v>600</c:v>
                </c:pt>
                <c:pt idx="26">
                  <c:v>616</c:v>
                </c:pt>
                <c:pt idx="27">
                  <c:v>632</c:v>
                </c:pt>
                <c:pt idx="28">
                  <c:v>652</c:v>
                </c:pt>
                <c:pt idx="29">
                  <c:v>652</c:v>
                </c:pt>
                <c:pt idx="30">
                  <c:v>733</c:v>
                </c:pt>
                <c:pt idx="31">
                  <c:v>733</c:v>
                </c:pt>
                <c:pt idx="32">
                  <c:v>768</c:v>
                </c:pt>
                <c:pt idx="33">
                  <c:v>797</c:v>
                </c:pt>
                <c:pt idx="34">
                  <c:v>812</c:v>
                </c:pt>
                <c:pt idx="35">
                  <c:v>844</c:v>
                </c:pt>
                <c:pt idx="36">
                  <c:v>844</c:v>
                </c:pt>
                <c:pt idx="37">
                  <c:v>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00128"/>
        <c:axId val="213791424"/>
      </c:scatterChart>
      <c:dateAx>
        <c:axId val="21379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213789792"/>
        <c:crosses val="autoZero"/>
        <c:auto val="1"/>
        <c:lblOffset val="100"/>
        <c:baseTimeUnit val="days"/>
      </c:dateAx>
      <c:valAx>
        <c:axId val="21378979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1.8178630955802057E-2"/>
              <c:y val="8.74561403508771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3797952"/>
        <c:crosses val="autoZero"/>
        <c:crossBetween val="between"/>
      </c:valAx>
      <c:valAx>
        <c:axId val="2137914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1547962526581972"/>
              <c:y val="0.1305104296173504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3800128"/>
        <c:crosses val="max"/>
        <c:crossBetween val="midCat"/>
      </c:valAx>
      <c:valAx>
        <c:axId val="213800128"/>
        <c:scaling>
          <c:orientation val="minMax"/>
        </c:scaling>
        <c:delete val="1"/>
        <c:axPos val="t"/>
        <c:numFmt formatCode="m/d;@" sourceLinked="0"/>
        <c:majorTickMark val="out"/>
        <c:minorTickMark val="none"/>
        <c:tickLblPos val="nextTo"/>
        <c:crossAx val="213791424"/>
        <c:crosses val="max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'2012'!$AI$1:$AI$124</c:f>
              <c:numCache>
                <c:formatCode>m/d/yyyy</c:formatCode>
                <c:ptCount val="124"/>
                <c:pt idx="0">
                  <c:v>41025</c:v>
                </c:pt>
                <c:pt idx="1">
                  <c:v>41034</c:v>
                </c:pt>
                <c:pt idx="2">
                  <c:v>41048</c:v>
                </c:pt>
                <c:pt idx="3">
                  <c:v>41050</c:v>
                </c:pt>
                <c:pt idx="4">
                  <c:v>41051</c:v>
                </c:pt>
                <c:pt idx="5">
                  <c:v>41052</c:v>
                </c:pt>
                <c:pt idx="6">
                  <c:v>41061</c:v>
                </c:pt>
                <c:pt idx="7">
                  <c:v>41065</c:v>
                </c:pt>
                <c:pt idx="8">
                  <c:v>41068</c:v>
                </c:pt>
                <c:pt idx="9">
                  <c:v>41069</c:v>
                </c:pt>
                <c:pt idx="10">
                  <c:v>41073</c:v>
                </c:pt>
                <c:pt idx="11">
                  <c:v>41075</c:v>
                </c:pt>
                <c:pt idx="12">
                  <c:v>41078</c:v>
                </c:pt>
                <c:pt idx="13">
                  <c:v>41079</c:v>
                </c:pt>
                <c:pt idx="14">
                  <c:v>41082</c:v>
                </c:pt>
                <c:pt idx="15">
                  <c:v>41084</c:v>
                </c:pt>
                <c:pt idx="16">
                  <c:v>41085</c:v>
                </c:pt>
                <c:pt idx="17">
                  <c:v>41087</c:v>
                </c:pt>
                <c:pt idx="18">
                  <c:v>41088</c:v>
                </c:pt>
                <c:pt idx="19">
                  <c:v>41089</c:v>
                </c:pt>
                <c:pt idx="20">
                  <c:v>41090</c:v>
                </c:pt>
                <c:pt idx="21">
                  <c:v>41091</c:v>
                </c:pt>
                <c:pt idx="22">
                  <c:v>41092</c:v>
                </c:pt>
                <c:pt idx="23">
                  <c:v>41093</c:v>
                </c:pt>
                <c:pt idx="24">
                  <c:v>41094</c:v>
                </c:pt>
                <c:pt idx="25">
                  <c:v>41095</c:v>
                </c:pt>
                <c:pt idx="26">
                  <c:v>41096</c:v>
                </c:pt>
                <c:pt idx="27">
                  <c:v>41097</c:v>
                </c:pt>
                <c:pt idx="28">
                  <c:v>41098</c:v>
                </c:pt>
                <c:pt idx="29">
                  <c:v>41099</c:v>
                </c:pt>
                <c:pt idx="30">
                  <c:v>41100</c:v>
                </c:pt>
                <c:pt idx="31">
                  <c:v>41101</c:v>
                </c:pt>
                <c:pt idx="32">
                  <c:v>41102</c:v>
                </c:pt>
                <c:pt idx="33">
                  <c:v>41103</c:v>
                </c:pt>
                <c:pt idx="34">
                  <c:v>41104</c:v>
                </c:pt>
                <c:pt idx="35">
                  <c:v>41105</c:v>
                </c:pt>
                <c:pt idx="36">
                  <c:v>41106</c:v>
                </c:pt>
                <c:pt idx="37">
                  <c:v>41107</c:v>
                </c:pt>
                <c:pt idx="38">
                  <c:v>41108</c:v>
                </c:pt>
                <c:pt idx="39">
                  <c:v>41109</c:v>
                </c:pt>
                <c:pt idx="40">
                  <c:v>41110</c:v>
                </c:pt>
                <c:pt idx="41">
                  <c:v>41111</c:v>
                </c:pt>
                <c:pt idx="42">
                  <c:v>41112</c:v>
                </c:pt>
                <c:pt idx="43">
                  <c:v>41113</c:v>
                </c:pt>
                <c:pt idx="44">
                  <c:v>41114</c:v>
                </c:pt>
                <c:pt idx="45">
                  <c:v>41115</c:v>
                </c:pt>
                <c:pt idx="46">
                  <c:v>41116</c:v>
                </c:pt>
                <c:pt idx="47">
                  <c:v>41117</c:v>
                </c:pt>
                <c:pt idx="48">
                  <c:v>41118</c:v>
                </c:pt>
                <c:pt idx="49">
                  <c:v>41119</c:v>
                </c:pt>
                <c:pt idx="50">
                  <c:v>41120</c:v>
                </c:pt>
                <c:pt idx="51">
                  <c:v>41121</c:v>
                </c:pt>
                <c:pt idx="52">
                  <c:v>41122</c:v>
                </c:pt>
                <c:pt idx="53">
                  <c:v>41123</c:v>
                </c:pt>
                <c:pt idx="54">
                  <c:v>41124</c:v>
                </c:pt>
                <c:pt idx="55">
                  <c:v>41125</c:v>
                </c:pt>
                <c:pt idx="56">
                  <c:v>41126</c:v>
                </c:pt>
                <c:pt idx="57">
                  <c:v>41127</c:v>
                </c:pt>
                <c:pt idx="58">
                  <c:v>41128</c:v>
                </c:pt>
                <c:pt idx="59">
                  <c:v>41129</c:v>
                </c:pt>
                <c:pt idx="60">
                  <c:v>41130</c:v>
                </c:pt>
                <c:pt idx="61">
                  <c:v>41131</c:v>
                </c:pt>
                <c:pt idx="62">
                  <c:v>41132</c:v>
                </c:pt>
                <c:pt idx="63">
                  <c:v>41133</c:v>
                </c:pt>
                <c:pt idx="64">
                  <c:v>41134</c:v>
                </c:pt>
                <c:pt idx="65">
                  <c:v>41135</c:v>
                </c:pt>
                <c:pt idx="66">
                  <c:v>41136</c:v>
                </c:pt>
                <c:pt idx="67">
                  <c:v>41137</c:v>
                </c:pt>
                <c:pt idx="68">
                  <c:v>41138</c:v>
                </c:pt>
                <c:pt idx="69">
                  <c:v>41139</c:v>
                </c:pt>
                <c:pt idx="70">
                  <c:v>41140</c:v>
                </c:pt>
                <c:pt idx="71">
                  <c:v>41141</c:v>
                </c:pt>
                <c:pt idx="72">
                  <c:v>41142</c:v>
                </c:pt>
                <c:pt idx="73">
                  <c:v>41143</c:v>
                </c:pt>
                <c:pt idx="74">
                  <c:v>41144</c:v>
                </c:pt>
                <c:pt idx="75">
                  <c:v>41145</c:v>
                </c:pt>
                <c:pt idx="76">
                  <c:v>41146</c:v>
                </c:pt>
                <c:pt idx="77">
                  <c:v>41147</c:v>
                </c:pt>
                <c:pt idx="78">
                  <c:v>41148</c:v>
                </c:pt>
                <c:pt idx="79">
                  <c:v>41149</c:v>
                </c:pt>
                <c:pt idx="80">
                  <c:v>41150</c:v>
                </c:pt>
                <c:pt idx="81">
                  <c:v>41151</c:v>
                </c:pt>
                <c:pt idx="82">
                  <c:v>41152</c:v>
                </c:pt>
                <c:pt idx="83">
                  <c:v>41153</c:v>
                </c:pt>
                <c:pt idx="84">
                  <c:v>41154</c:v>
                </c:pt>
                <c:pt idx="85">
                  <c:v>41155</c:v>
                </c:pt>
                <c:pt idx="86">
                  <c:v>41156</c:v>
                </c:pt>
                <c:pt idx="87">
                  <c:v>41157</c:v>
                </c:pt>
                <c:pt idx="88">
                  <c:v>41158</c:v>
                </c:pt>
                <c:pt idx="89">
                  <c:v>41159</c:v>
                </c:pt>
                <c:pt idx="90">
                  <c:v>41160</c:v>
                </c:pt>
                <c:pt idx="91">
                  <c:v>41161</c:v>
                </c:pt>
                <c:pt idx="92">
                  <c:v>41162</c:v>
                </c:pt>
                <c:pt idx="93">
                  <c:v>41163</c:v>
                </c:pt>
                <c:pt idx="94">
                  <c:v>41164</c:v>
                </c:pt>
                <c:pt idx="95">
                  <c:v>41165</c:v>
                </c:pt>
                <c:pt idx="96">
                  <c:v>41166</c:v>
                </c:pt>
                <c:pt idx="97">
                  <c:v>41167</c:v>
                </c:pt>
                <c:pt idx="98">
                  <c:v>41168</c:v>
                </c:pt>
                <c:pt idx="99">
                  <c:v>41169</c:v>
                </c:pt>
                <c:pt idx="100">
                  <c:v>41170</c:v>
                </c:pt>
                <c:pt idx="101">
                  <c:v>41171</c:v>
                </c:pt>
                <c:pt idx="102">
                  <c:v>41172</c:v>
                </c:pt>
                <c:pt idx="103">
                  <c:v>41173</c:v>
                </c:pt>
                <c:pt idx="104">
                  <c:v>41174</c:v>
                </c:pt>
                <c:pt idx="105">
                  <c:v>41175</c:v>
                </c:pt>
                <c:pt idx="106">
                  <c:v>41176</c:v>
                </c:pt>
                <c:pt idx="107">
                  <c:v>41177</c:v>
                </c:pt>
                <c:pt idx="108">
                  <c:v>41178</c:v>
                </c:pt>
                <c:pt idx="109">
                  <c:v>41179</c:v>
                </c:pt>
                <c:pt idx="110">
                  <c:v>41180</c:v>
                </c:pt>
                <c:pt idx="111">
                  <c:v>41182</c:v>
                </c:pt>
                <c:pt idx="112">
                  <c:v>41183</c:v>
                </c:pt>
                <c:pt idx="113">
                  <c:v>41184</c:v>
                </c:pt>
                <c:pt idx="114">
                  <c:v>41185</c:v>
                </c:pt>
                <c:pt idx="115">
                  <c:v>41186</c:v>
                </c:pt>
                <c:pt idx="116">
                  <c:v>41187</c:v>
                </c:pt>
                <c:pt idx="117">
                  <c:v>41188</c:v>
                </c:pt>
                <c:pt idx="118">
                  <c:v>41190</c:v>
                </c:pt>
                <c:pt idx="119">
                  <c:v>41191</c:v>
                </c:pt>
                <c:pt idx="120">
                  <c:v>41198</c:v>
                </c:pt>
                <c:pt idx="121">
                  <c:v>41199</c:v>
                </c:pt>
                <c:pt idx="122">
                  <c:v>41201</c:v>
                </c:pt>
                <c:pt idx="123">
                  <c:v>41203</c:v>
                </c:pt>
              </c:numCache>
            </c:numRef>
          </c:xVal>
          <c:yVal>
            <c:numRef>
              <c:f>'2012'!$AJ$1:$AJ$124</c:f>
              <c:numCache>
                <c:formatCode>General</c:formatCode>
                <c:ptCount val="1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12</c:v>
                </c:pt>
                <c:pt idx="20">
                  <c:v>6</c:v>
                </c:pt>
                <c:pt idx="21">
                  <c:v>2</c:v>
                </c:pt>
                <c:pt idx="22">
                  <c:v>14</c:v>
                </c:pt>
                <c:pt idx="23">
                  <c:v>11</c:v>
                </c:pt>
                <c:pt idx="24">
                  <c:v>13</c:v>
                </c:pt>
                <c:pt idx="25">
                  <c:v>2</c:v>
                </c:pt>
                <c:pt idx="26">
                  <c:v>16</c:v>
                </c:pt>
                <c:pt idx="27">
                  <c:v>24</c:v>
                </c:pt>
                <c:pt idx="28">
                  <c:v>26</c:v>
                </c:pt>
                <c:pt idx="29">
                  <c:v>33</c:v>
                </c:pt>
                <c:pt idx="30">
                  <c:v>36</c:v>
                </c:pt>
                <c:pt idx="31">
                  <c:v>26</c:v>
                </c:pt>
                <c:pt idx="32">
                  <c:v>43</c:v>
                </c:pt>
                <c:pt idx="33">
                  <c:v>60</c:v>
                </c:pt>
                <c:pt idx="34">
                  <c:v>62</c:v>
                </c:pt>
                <c:pt idx="35">
                  <c:v>40</c:v>
                </c:pt>
                <c:pt idx="36">
                  <c:v>52</c:v>
                </c:pt>
                <c:pt idx="37">
                  <c:v>70</c:v>
                </c:pt>
                <c:pt idx="38">
                  <c:v>42</c:v>
                </c:pt>
                <c:pt idx="39">
                  <c:v>45</c:v>
                </c:pt>
                <c:pt idx="40">
                  <c:v>102</c:v>
                </c:pt>
                <c:pt idx="41">
                  <c:v>83</c:v>
                </c:pt>
                <c:pt idx="42">
                  <c:v>73</c:v>
                </c:pt>
                <c:pt idx="43">
                  <c:v>71</c:v>
                </c:pt>
                <c:pt idx="44">
                  <c:v>54</c:v>
                </c:pt>
                <c:pt idx="45">
                  <c:v>99</c:v>
                </c:pt>
                <c:pt idx="46">
                  <c:v>112</c:v>
                </c:pt>
                <c:pt idx="47">
                  <c:v>78</c:v>
                </c:pt>
                <c:pt idx="48">
                  <c:v>132</c:v>
                </c:pt>
                <c:pt idx="49">
                  <c:v>57</c:v>
                </c:pt>
                <c:pt idx="50">
                  <c:v>136</c:v>
                </c:pt>
                <c:pt idx="51">
                  <c:v>96</c:v>
                </c:pt>
                <c:pt idx="52">
                  <c:v>97</c:v>
                </c:pt>
                <c:pt idx="53">
                  <c:v>136</c:v>
                </c:pt>
                <c:pt idx="54">
                  <c:v>145</c:v>
                </c:pt>
                <c:pt idx="55">
                  <c:v>102</c:v>
                </c:pt>
                <c:pt idx="56">
                  <c:v>78</c:v>
                </c:pt>
                <c:pt idx="57">
                  <c:v>106</c:v>
                </c:pt>
                <c:pt idx="58">
                  <c:v>101</c:v>
                </c:pt>
                <c:pt idx="59">
                  <c:v>73</c:v>
                </c:pt>
                <c:pt idx="60">
                  <c:v>95</c:v>
                </c:pt>
                <c:pt idx="61">
                  <c:v>89</c:v>
                </c:pt>
                <c:pt idx="62">
                  <c:v>81</c:v>
                </c:pt>
                <c:pt idx="63">
                  <c:v>79</c:v>
                </c:pt>
                <c:pt idx="64">
                  <c:v>54</c:v>
                </c:pt>
                <c:pt idx="65">
                  <c:v>92</c:v>
                </c:pt>
                <c:pt idx="66">
                  <c:v>80</c:v>
                </c:pt>
                <c:pt idx="67">
                  <c:v>70</c:v>
                </c:pt>
                <c:pt idx="68">
                  <c:v>82</c:v>
                </c:pt>
                <c:pt idx="69">
                  <c:v>76</c:v>
                </c:pt>
                <c:pt idx="70">
                  <c:v>48</c:v>
                </c:pt>
                <c:pt idx="71">
                  <c:v>50</c:v>
                </c:pt>
                <c:pt idx="72">
                  <c:v>34</c:v>
                </c:pt>
                <c:pt idx="73">
                  <c:v>44</c:v>
                </c:pt>
                <c:pt idx="74">
                  <c:v>47</c:v>
                </c:pt>
                <c:pt idx="75">
                  <c:v>31</c:v>
                </c:pt>
                <c:pt idx="76">
                  <c:v>34</c:v>
                </c:pt>
                <c:pt idx="77">
                  <c:v>28</c:v>
                </c:pt>
                <c:pt idx="78">
                  <c:v>56</c:v>
                </c:pt>
                <c:pt idx="79">
                  <c:v>10</c:v>
                </c:pt>
                <c:pt idx="80">
                  <c:v>28</c:v>
                </c:pt>
                <c:pt idx="81">
                  <c:v>13</c:v>
                </c:pt>
                <c:pt idx="82">
                  <c:v>28</c:v>
                </c:pt>
                <c:pt idx="83">
                  <c:v>56</c:v>
                </c:pt>
                <c:pt idx="84">
                  <c:v>27</c:v>
                </c:pt>
                <c:pt idx="85">
                  <c:v>43</c:v>
                </c:pt>
                <c:pt idx="86">
                  <c:v>39</c:v>
                </c:pt>
                <c:pt idx="87">
                  <c:v>26</c:v>
                </c:pt>
                <c:pt idx="88">
                  <c:v>14</c:v>
                </c:pt>
                <c:pt idx="89">
                  <c:v>37</c:v>
                </c:pt>
                <c:pt idx="90">
                  <c:v>44</c:v>
                </c:pt>
                <c:pt idx="91">
                  <c:v>37</c:v>
                </c:pt>
                <c:pt idx="92">
                  <c:v>31</c:v>
                </c:pt>
                <c:pt idx="93">
                  <c:v>37</c:v>
                </c:pt>
                <c:pt idx="94">
                  <c:v>23</c:v>
                </c:pt>
                <c:pt idx="95">
                  <c:v>40</c:v>
                </c:pt>
                <c:pt idx="96">
                  <c:v>16</c:v>
                </c:pt>
                <c:pt idx="97">
                  <c:v>25</c:v>
                </c:pt>
                <c:pt idx="98">
                  <c:v>23</c:v>
                </c:pt>
                <c:pt idx="99">
                  <c:v>25</c:v>
                </c:pt>
                <c:pt idx="100">
                  <c:v>28</c:v>
                </c:pt>
                <c:pt idx="101">
                  <c:v>20</c:v>
                </c:pt>
                <c:pt idx="102">
                  <c:v>15</c:v>
                </c:pt>
                <c:pt idx="103">
                  <c:v>15</c:v>
                </c:pt>
                <c:pt idx="104">
                  <c:v>24</c:v>
                </c:pt>
                <c:pt idx="105">
                  <c:v>16</c:v>
                </c:pt>
                <c:pt idx="106">
                  <c:v>9</c:v>
                </c:pt>
                <c:pt idx="107">
                  <c:v>6</c:v>
                </c:pt>
                <c:pt idx="108">
                  <c:v>6</c:v>
                </c:pt>
                <c:pt idx="109">
                  <c:v>15</c:v>
                </c:pt>
                <c:pt idx="110">
                  <c:v>7</c:v>
                </c:pt>
                <c:pt idx="111">
                  <c:v>8</c:v>
                </c:pt>
                <c:pt idx="112">
                  <c:v>7</c:v>
                </c:pt>
                <c:pt idx="113">
                  <c:v>6</c:v>
                </c:pt>
                <c:pt idx="114">
                  <c:v>16</c:v>
                </c:pt>
                <c:pt idx="115">
                  <c:v>2</c:v>
                </c:pt>
                <c:pt idx="116">
                  <c:v>4</c:v>
                </c:pt>
                <c:pt idx="117">
                  <c:v>3</c:v>
                </c:pt>
                <c:pt idx="118">
                  <c:v>5</c:v>
                </c:pt>
                <c:pt idx="119">
                  <c:v>2</c:v>
                </c:pt>
                <c:pt idx="120">
                  <c:v>1</c:v>
                </c:pt>
                <c:pt idx="121">
                  <c:v>1</c:v>
                </c:pt>
                <c:pt idx="122">
                  <c:v>2</c:v>
                </c:pt>
                <c:pt idx="123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84320"/>
        <c:axId val="221877248"/>
      </c:scatterChart>
      <c:scatterChart>
        <c:scatterStyle val="lineMarker"/>
        <c:varyColors val="0"/>
        <c:ser>
          <c:idx val="0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'2012'!$A$4:$A$15</c:f>
              <c:numCache>
                <c:formatCode>m/d/yyyy</c:formatCode>
                <c:ptCount val="12"/>
                <c:pt idx="0">
                  <c:v>41096</c:v>
                </c:pt>
                <c:pt idx="1">
                  <c:v>41097</c:v>
                </c:pt>
                <c:pt idx="2">
                  <c:v>41098</c:v>
                </c:pt>
                <c:pt idx="3">
                  <c:v>41103</c:v>
                </c:pt>
                <c:pt idx="4">
                  <c:v>41104</c:v>
                </c:pt>
                <c:pt idx="5">
                  <c:v>41105</c:v>
                </c:pt>
                <c:pt idx="6">
                  <c:v>41110</c:v>
                </c:pt>
                <c:pt idx="7">
                  <c:v>41111</c:v>
                </c:pt>
                <c:pt idx="8">
                  <c:v>41112</c:v>
                </c:pt>
                <c:pt idx="9">
                  <c:v>41117</c:v>
                </c:pt>
                <c:pt idx="10">
                  <c:v>41118</c:v>
                </c:pt>
                <c:pt idx="11">
                  <c:v>41119</c:v>
                </c:pt>
              </c:numCache>
            </c:numRef>
          </c:xVal>
          <c:yVal>
            <c:numRef>
              <c:f>'2012'!$E$4:$E$15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10</c:v>
                </c:pt>
                <c:pt idx="6">
                  <c:v>41</c:v>
                </c:pt>
                <c:pt idx="7">
                  <c:v>7</c:v>
                </c:pt>
                <c:pt idx="8">
                  <c:v>4</c:v>
                </c:pt>
                <c:pt idx="9">
                  <c:v>21</c:v>
                </c:pt>
                <c:pt idx="10">
                  <c:v>5</c:v>
                </c:pt>
                <c:pt idx="11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77792"/>
        <c:axId val="221881600"/>
      </c:scatterChart>
      <c:valAx>
        <c:axId val="22188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1877248"/>
        <c:crosses val="autoZero"/>
        <c:crossBetween val="midCat"/>
        <c:majorUnit val="31"/>
      </c:valAx>
      <c:valAx>
        <c:axId val="221877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1884320"/>
        <c:crosses val="autoZero"/>
        <c:crossBetween val="midCat"/>
      </c:valAx>
      <c:valAx>
        <c:axId val="2218816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1877792"/>
        <c:crosses val="max"/>
        <c:crossBetween val="midCat"/>
      </c:valAx>
      <c:valAx>
        <c:axId val="22187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188160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'2011'!$M$2</c:f>
              <c:strCache>
                <c:ptCount val="1"/>
                <c:pt idx="0">
                  <c:v>Bonneville Total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'2011'!$M$3:$M$24</c:f>
              <c:numCache>
                <c:formatCode>General</c:formatCode>
                <c:ptCount val="22"/>
                <c:pt idx="0">
                  <c:v>3</c:v>
                </c:pt>
                <c:pt idx="1">
                  <c:v>0</c:v>
                </c:pt>
                <c:pt idx="2">
                  <c:v>8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</c:v>
                </c:pt>
                <c:pt idx="11">
                  <c:v>51</c:v>
                </c:pt>
                <c:pt idx="12">
                  <c:v>27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strRef>
              <c:f>'2011'!$J$2</c:f>
              <c:strCache>
                <c:ptCount val="1"/>
                <c:pt idx="0">
                  <c:v>The Dalles Total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'2011'!$A$3:$A$24</c:f>
              <c:numCache>
                <c:formatCode>m/d/yyyy</c:formatCode>
                <c:ptCount val="22"/>
                <c:pt idx="0">
                  <c:v>40719</c:v>
                </c:pt>
                <c:pt idx="1">
                  <c:v>40720</c:v>
                </c:pt>
                <c:pt idx="2">
                  <c:v>40726</c:v>
                </c:pt>
                <c:pt idx="3">
                  <c:v>40727</c:v>
                </c:pt>
                <c:pt idx="4">
                  <c:v>40731</c:v>
                </c:pt>
                <c:pt idx="5">
                  <c:v>40732</c:v>
                </c:pt>
                <c:pt idx="6">
                  <c:v>40733</c:v>
                </c:pt>
                <c:pt idx="7">
                  <c:v>40739</c:v>
                </c:pt>
                <c:pt idx="8">
                  <c:v>40740</c:v>
                </c:pt>
                <c:pt idx="9">
                  <c:v>40741</c:v>
                </c:pt>
                <c:pt idx="10">
                  <c:v>40746</c:v>
                </c:pt>
                <c:pt idx="11">
                  <c:v>40747</c:v>
                </c:pt>
                <c:pt idx="12">
                  <c:v>40748</c:v>
                </c:pt>
                <c:pt idx="13">
                  <c:v>40753</c:v>
                </c:pt>
                <c:pt idx="14">
                  <c:v>40754</c:v>
                </c:pt>
                <c:pt idx="15">
                  <c:v>40755</c:v>
                </c:pt>
                <c:pt idx="16">
                  <c:v>40760</c:v>
                </c:pt>
                <c:pt idx="17">
                  <c:v>40761</c:v>
                </c:pt>
                <c:pt idx="18">
                  <c:v>40762</c:v>
                </c:pt>
                <c:pt idx="19">
                  <c:v>40767</c:v>
                </c:pt>
                <c:pt idx="20">
                  <c:v>40768</c:v>
                </c:pt>
                <c:pt idx="21">
                  <c:v>40769</c:v>
                </c:pt>
              </c:numCache>
            </c:numRef>
          </c:cat>
          <c:val>
            <c:numRef>
              <c:f>'2011'!$J$3:$J$24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18</c:v>
                </c:pt>
                <c:pt idx="15">
                  <c:v>9</c:v>
                </c:pt>
                <c:pt idx="16">
                  <c:v>12</c:v>
                </c:pt>
                <c:pt idx="17">
                  <c:v>7</c:v>
                </c:pt>
                <c:pt idx="18">
                  <c:v>7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</c:numCache>
            </c:numRef>
          </c:val>
        </c:ser>
        <c:ser>
          <c:idx val="0"/>
          <c:order val="2"/>
          <c:tx>
            <c:strRef>
              <c:f>'2011'!$E$2</c:f>
              <c:strCache>
                <c:ptCount val="1"/>
                <c:pt idx="0">
                  <c:v>John Day Total</c:v>
                </c:pt>
              </c:strCache>
            </c:strRef>
          </c:tx>
          <c:spPr>
            <a:pattFill prst="dkDn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olid"/>
            </a:ln>
          </c:spPr>
          <c:invertIfNegative val="0"/>
          <c:val>
            <c:numRef>
              <c:f>'2011'!$E$3:$E$24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10</c:v>
                </c:pt>
                <c:pt idx="14">
                  <c:v>11</c:v>
                </c:pt>
                <c:pt idx="15">
                  <c:v>13</c:v>
                </c:pt>
                <c:pt idx="16">
                  <c:v>1</c:v>
                </c:pt>
                <c:pt idx="17">
                  <c:v>9</c:v>
                </c:pt>
                <c:pt idx="18">
                  <c:v>11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883776"/>
        <c:axId val="221880512"/>
      </c:barChart>
      <c:scatterChart>
        <c:scatterStyle val="lineMarker"/>
        <c:varyColors val="0"/>
        <c:ser>
          <c:idx val="3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yVal>
            <c:numRef>
              <c:f>'2011'!$S$3:$S$24</c:f>
              <c:numCache>
                <c:formatCode>General</c:formatCode>
                <c:ptCount val="22"/>
                <c:pt idx="0">
                  <c:v>3</c:v>
                </c:pt>
                <c:pt idx="1">
                  <c:v>4</c:v>
                </c:pt>
                <c:pt idx="2">
                  <c:v>17</c:v>
                </c:pt>
                <c:pt idx="3">
                  <c:v>26</c:v>
                </c:pt>
                <c:pt idx="4">
                  <c:v>26</c:v>
                </c:pt>
                <c:pt idx="5">
                  <c:v>31</c:v>
                </c:pt>
                <c:pt idx="6">
                  <c:v>44</c:v>
                </c:pt>
                <c:pt idx="7">
                  <c:v>53</c:v>
                </c:pt>
                <c:pt idx="8">
                  <c:v>58</c:v>
                </c:pt>
                <c:pt idx="9">
                  <c:v>68</c:v>
                </c:pt>
                <c:pt idx="10">
                  <c:v>89</c:v>
                </c:pt>
                <c:pt idx="11">
                  <c:v>140</c:v>
                </c:pt>
                <c:pt idx="12">
                  <c:v>167</c:v>
                </c:pt>
                <c:pt idx="13">
                  <c:v>182</c:v>
                </c:pt>
                <c:pt idx="14">
                  <c:v>211</c:v>
                </c:pt>
                <c:pt idx="15">
                  <c:v>233</c:v>
                </c:pt>
                <c:pt idx="16">
                  <c:v>246</c:v>
                </c:pt>
                <c:pt idx="17">
                  <c:v>262</c:v>
                </c:pt>
                <c:pt idx="18">
                  <c:v>280</c:v>
                </c:pt>
                <c:pt idx="19">
                  <c:v>282</c:v>
                </c:pt>
                <c:pt idx="20">
                  <c:v>286</c:v>
                </c:pt>
                <c:pt idx="21">
                  <c:v>295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99936"/>
        <c:axId val="226608640"/>
      </c:scatterChart>
      <c:catAx>
        <c:axId val="22188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1880512"/>
        <c:crosses val="autoZero"/>
        <c:auto val="1"/>
        <c:lblAlgn val="ctr"/>
        <c:lblOffset val="100"/>
        <c:noMultiLvlLbl val="1"/>
      </c:catAx>
      <c:valAx>
        <c:axId val="221880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37267607174103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1883776"/>
        <c:crosses val="autoZero"/>
        <c:crossBetween val="between"/>
      </c:valAx>
      <c:valAx>
        <c:axId val="22660864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"/>
              <c:y val="0.16330927384076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6599936"/>
        <c:crosses val="max"/>
        <c:crossBetween val="midCat"/>
      </c:valAx>
      <c:valAx>
        <c:axId val="226599936"/>
        <c:scaling>
          <c:orientation val="minMax"/>
        </c:scaling>
        <c:delete val="1"/>
        <c:axPos val="b"/>
        <c:majorTickMark val="out"/>
        <c:minorTickMark val="none"/>
        <c:tickLblPos val="nextTo"/>
        <c:crossAx val="2266086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Bonneville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'2011'!$AE$1:$AE$246</c:f>
              <c:numCache>
                <c:formatCode>m/d/yyyy</c:formatCode>
                <c:ptCount val="246"/>
                <c:pt idx="0">
                  <c:v>40617</c:v>
                </c:pt>
                <c:pt idx="1">
                  <c:v>40618</c:v>
                </c:pt>
                <c:pt idx="2">
                  <c:v>40619</c:v>
                </c:pt>
                <c:pt idx="3">
                  <c:v>40620</c:v>
                </c:pt>
                <c:pt idx="4">
                  <c:v>40621</c:v>
                </c:pt>
                <c:pt idx="5">
                  <c:v>40622</c:v>
                </c:pt>
                <c:pt idx="6">
                  <c:v>40623</c:v>
                </c:pt>
                <c:pt idx="7">
                  <c:v>40624</c:v>
                </c:pt>
                <c:pt idx="8">
                  <c:v>40625</c:v>
                </c:pt>
                <c:pt idx="9">
                  <c:v>40626</c:v>
                </c:pt>
                <c:pt idx="10">
                  <c:v>40627</c:v>
                </c:pt>
                <c:pt idx="11">
                  <c:v>40628</c:v>
                </c:pt>
                <c:pt idx="12">
                  <c:v>40629</c:v>
                </c:pt>
                <c:pt idx="13">
                  <c:v>40630</c:v>
                </c:pt>
                <c:pt idx="14">
                  <c:v>40631</c:v>
                </c:pt>
                <c:pt idx="15">
                  <c:v>40632</c:v>
                </c:pt>
                <c:pt idx="16">
                  <c:v>40633</c:v>
                </c:pt>
                <c:pt idx="17">
                  <c:v>40634</c:v>
                </c:pt>
                <c:pt idx="18">
                  <c:v>40635</c:v>
                </c:pt>
                <c:pt idx="19">
                  <c:v>40636</c:v>
                </c:pt>
                <c:pt idx="20">
                  <c:v>40637</c:v>
                </c:pt>
                <c:pt idx="21">
                  <c:v>40638</c:v>
                </c:pt>
                <c:pt idx="22">
                  <c:v>40639</c:v>
                </c:pt>
                <c:pt idx="23">
                  <c:v>40640</c:v>
                </c:pt>
                <c:pt idx="24">
                  <c:v>40641</c:v>
                </c:pt>
                <c:pt idx="25">
                  <c:v>40642</c:v>
                </c:pt>
                <c:pt idx="26">
                  <c:v>40643</c:v>
                </c:pt>
                <c:pt idx="27">
                  <c:v>40644</c:v>
                </c:pt>
                <c:pt idx="28">
                  <c:v>40645</c:v>
                </c:pt>
                <c:pt idx="29">
                  <c:v>40646</c:v>
                </c:pt>
                <c:pt idx="30">
                  <c:v>40647</c:v>
                </c:pt>
                <c:pt idx="31">
                  <c:v>40648</c:v>
                </c:pt>
                <c:pt idx="32">
                  <c:v>40649</c:v>
                </c:pt>
                <c:pt idx="33">
                  <c:v>40650</c:v>
                </c:pt>
                <c:pt idx="34">
                  <c:v>40651</c:v>
                </c:pt>
                <c:pt idx="35">
                  <c:v>40652</c:v>
                </c:pt>
                <c:pt idx="36">
                  <c:v>40653</c:v>
                </c:pt>
                <c:pt idx="37">
                  <c:v>40654</c:v>
                </c:pt>
                <c:pt idx="38">
                  <c:v>40655</c:v>
                </c:pt>
                <c:pt idx="39">
                  <c:v>40656</c:v>
                </c:pt>
                <c:pt idx="40">
                  <c:v>40657</c:v>
                </c:pt>
                <c:pt idx="41">
                  <c:v>40658</c:v>
                </c:pt>
                <c:pt idx="42">
                  <c:v>40659</c:v>
                </c:pt>
                <c:pt idx="43">
                  <c:v>40660</c:v>
                </c:pt>
                <c:pt idx="44">
                  <c:v>40661</c:v>
                </c:pt>
                <c:pt idx="45">
                  <c:v>40662</c:v>
                </c:pt>
                <c:pt idx="46">
                  <c:v>40663</c:v>
                </c:pt>
                <c:pt idx="47">
                  <c:v>40664</c:v>
                </c:pt>
                <c:pt idx="48">
                  <c:v>40665</c:v>
                </c:pt>
                <c:pt idx="49">
                  <c:v>40666</c:v>
                </c:pt>
                <c:pt idx="50">
                  <c:v>40667</c:v>
                </c:pt>
                <c:pt idx="51">
                  <c:v>40668</c:v>
                </c:pt>
                <c:pt idx="52">
                  <c:v>40669</c:v>
                </c:pt>
                <c:pt idx="53">
                  <c:v>40670</c:v>
                </c:pt>
                <c:pt idx="54">
                  <c:v>40671</c:v>
                </c:pt>
                <c:pt idx="55">
                  <c:v>40672</c:v>
                </c:pt>
                <c:pt idx="56">
                  <c:v>40673</c:v>
                </c:pt>
                <c:pt idx="57">
                  <c:v>40674</c:v>
                </c:pt>
                <c:pt idx="58">
                  <c:v>40675</c:v>
                </c:pt>
                <c:pt idx="59">
                  <c:v>40676</c:v>
                </c:pt>
                <c:pt idx="60">
                  <c:v>40677</c:v>
                </c:pt>
                <c:pt idx="61">
                  <c:v>40678</c:v>
                </c:pt>
                <c:pt idx="62">
                  <c:v>40679</c:v>
                </c:pt>
                <c:pt idx="63">
                  <c:v>40680</c:v>
                </c:pt>
                <c:pt idx="64">
                  <c:v>40681</c:v>
                </c:pt>
                <c:pt idx="65">
                  <c:v>40682</c:v>
                </c:pt>
                <c:pt idx="66">
                  <c:v>40683</c:v>
                </c:pt>
                <c:pt idx="67">
                  <c:v>40684</c:v>
                </c:pt>
                <c:pt idx="68">
                  <c:v>40685</c:v>
                </c:pt>
                <c:pt idx="69">
                  <c:v>40686</c:v>
                </c:pt>
                <c:pt idx="70">
                  <c:v>40687</c:v>
                </c:pt>
                <c:pt idx="71">
                  <c:v>40688</c:v>
                </c:pt>
                <c:pt idx="72">
                  <c:v>40689</c:v>
                </c:pt>
                <c:pt idx="73">
                  <c:v>40690</c:v>
                </c:pt>
                <c:pt idx="74">
                  <c:v>40691</c:v>
                </c:pt>
                <c:pt idx="75">
                  <c:v>40692</c:v>
                </c:pt>
                <c:pt idx="76">
                  <c:v>40693</c:v>
                </c:pt>
                <c:pt idx="77">
                  <c:v>40694</c:v>
                </c:pt>
                <c:pt idx="78">
                  <c:v>40695</c:v>
                </c:pt>
                <c:pt idx="79">
                  <c:v>40696</c:v>
                </c:pt>
                <c:pt idx="80">
                  <c:v>40697</c:v>
                </c:pt>
                <c:pt idx="81">
                  <c:v>40698</c:v>
                </c:pt>
                <c:pt idx="82">
                  <c:v>40699</c:v>
                </c:pt>
                <c:pt idx="83">
                  <c:v>40700</c:v>
                </c:pt>
                <c:pt idx="84">
                  <c:v>40701</c:v>
                </c:pt>
                <c:pt idx="85">
                  <c:v>40702</c:v>
                </c:pt>
                <c:pt idx="86">
                  <c:v>40703</c:v>
                </c:pt>
                <c:pt idx="87">
                  <c:v>40704</c:v>
                </c:pt>
                <c:pt idx="88">
                  <c:v>40705</c:v>
                </c:pt>
                <c:pt idx="89">
                  <c:v>40706</c:v>
                </c:pt>
                <c:pt idx="90">
                  <c:v>40707</c:v>
                </c:pt>
                <c:pt idx="91">
                  <c:v>40708</c:v>
                </c:pt>
                <c:pt idx="92">
                  <c:v>40709</c:v>
                </c:pt>
                <c:pt idx="93">
                  <c:v>40710</c:v>
                </c:pt>
                <c:pt idx="94">
                  <c:v>40711</c:v>
                </c:pt>
                <c:pt idx="95">
                  <c:v>40712</c:v>
                </c:pt>
                <c:pt idx="96">
                  <c:v>40713</c:v>
                </c:pt>
                <c:pt idx="97">
                  <c:v>40714</c:v>
                </c:pt>
                <c:pt idx="98">
                  <c:v>40715</c:v>
                </c:pt>
                <c:pt idx="99">
                  <c:v>40716</c:v>
                </c:pt>
                <c:pt idx="100">
                  <c:v>40717</c:v>
                </c:pt>
                <c:pt idx="101">
                  <c:v>40718</c:v>
                </c:pt>
                <c:pt idx="102">
                  <c:v>40719</c:v>
                </c:pt>
                <c:pt idx="103">
                  <c:v>40720</c:v>
                </c:pt>
                <c:pt idx="104">
                  <c:v>40721</c:v>
                </c:pt>
                <c:pt idx="105">
                  <c:v>40722</c:v>
                </c:pt>
                <c:pt idx="106">
                  <c:v>40723</c:v>
                </c:pt>
                <c:pt idx="107">
                  <c:v>40724</c:v>
                </c:pt>
                <c:pt idx="108">
                  <c:v>40725</c:v>
                </c:pt>
                <c:pt idx="109">
                  <c:v>40726</c:v>
                </c:pt>
                <c:pt idx="110">
                  <c:v>40727</c:v>
                </c:pt>
                <c:pt idx="111">
                  <c:v>40728</c:v>
                </c:pt>
                <c:pt idx="112">
                  <c:v>40729</c:v>
                </c:pt>
                <c:pt idx="113">
                  <c:v>40730</c:v>
                </c:pt>
                <c:pt idx="114">
                  <c:v>40731</c:v>
                </c:pt>
                <c:pt idx="115">
                  <c:v>40732</c:v>
                </c:pt>
                <c:pt idx="116">
                  <c:v>40733</c:v>
                </c:pt>
                <c:pt idx="117">
                  <c:v>40734</c:v>
                </c:pt>
                <c:pt idx="118">
                  <c:v>40735</c:v>
                </c:pt>
                <c:pt idx="119">
                  <c:v>40736</c:v>
                </c:pt>
                <c:pt idx="120">
                  <c:v>40737</c:v>
                </c:pt>
                <c:pt idx="121">
                  <c:v>40738</c:v>
                </c:pt>
                <c:pt idx="122">
                  <c:v>40739</c:v>
                </c:pt>
                <c:pt idx="123">
                  <c:v>40740</c:v>
                </c:pt>
                <c:pt idx="124">
                  <c:v>40741</c:v>
                </c:pt>
                <c:pt idx="125">
                  <c:v>40742</c:v>
                </c:pt>
                <c:pt idx="126">
                  <c:v>40743</c:v>
                </c:pt>
                <c:pt idx="127">
                  <c:v>40744</c:v>
                </c:pt>
                <c:pt idx="128">
                  <c:v>40745</c:v>
                </c:pt>
                <c:pt idx="129">
                  <c:v>40746</c:v>
                </c:pt>
                <c:pt idx="130">
                  <c:v>40747</c:v>
                </c:pt>
                <c:pt idx="131">
                  <c:v>40748</c:v>
                </c:pt>
                <c:pt idx="132">
                  <c:v>40749</c:v>
                </c:pt>
                <c:pt idx="133">
                  <c:v>40750</c:v>
                </c:pt>
                <c:pt idx="134">
                  <c:v>40751</c:v>
                </c:pt>
                <c:pt idx="135">
                  <c:v>40752</c:v>
                </c:pt>
                <c:pt idx="136">
                  <c:v>40753</c:v>
                </c:pt>
                <c:pt idx="137">
                  <c:v>40754</c:v>
                </c:pt>
                <c:pt idx="138">
                  <c:v>40755</c:v>
                </c:pt>
                <c:pt idx="139">
                  <c:v>40756</c:v>
                </c:pt>
                <c:pt idx="140">
                  <c:v>40757</c:v>
                </c:pt>
                <c:pt idx="141">
                  <c:v>40758</c:v>
                </c:pt>
                <c:pt idx="142">
                  <c:v>40759</c:v>
                </c:pt>
                <c:pt idx="143">
                  <c:v>40760</c:v>
                </c:pt>
                <c:pt idx="144">
                  <c:v>40761</c:v>
                </c:pt>
                <c:pt idx="145">
                  <c:v>40762</c:v>
                </c:pt>
                <c:pt idx="146">
                  <c:v>40763</c:v>
                </c:pt>
                <c:pt idx="147">
                  <c:v>40764</c:v>
                </c:pt>
                <c:pt idx="148">
                  <c:v>40765</c:v>
                </c:pt>
                <c:pt idx="149">
                  <c:v>40766</c:v>
                </c:pt>
                <c:pt idx="150">
                  <c:v>40767</c:v>
                </c:pt>
                <c:pt idx="151">
                  <c:v>40768</c:v>
                </c:pt>
                <c:pt idx="152">
                  <c:v>40769</c:v>
                </c:pt>
                <c:pt idx="153">
                  <c:v>40770</c:v>
                </c:pt>
                <c:pt idx="154">
                  <c:v>40771</c:v>
                </c:pt>
                <c:pt idx="155">
                  <c:v>40772</c:v>
                </c:pt>
                <c:pt idx="156">
                  <c:v>40773</c:v>
                </c:pt>
                <c:pt idx="157">
                  <c:v>40774</c:v>
                </c:pt>
                <c:pt idx="158">
                  <c:v>40775</c:v>
                </c:pt>
                <c:pt idx="159">
                  <c:v>40776</c:v>
                </c:pt>
                <c:pt idx="160">
                  <c:v>40777</c:v>
                </c:pt>
                <c:pt idx="161">
                  <c:v>40778</c:v>
                </c:pt>
                <c:pt idx="162">
                  <c:v>40779</c:v>
                </c:pt>
                <c:pt idx="163">
                  <c:v>40780</c:v>
                </c:pt>
                <c:pt idx="164">
                  <c:v>40781</c:v>
                </c:pt>
                <c:pt idx="165">
                  <c:v>40782</c:v>
                </c:pt>
                <c:pt idx="166">
                  <c:v>40783</c:v>
                </c:pt>
                <c:pt idx="167">
                  <c:v>40784</c:v>
                </c:pt>
                <c:pt idx="168">
                  <c:v>40785</c:v>
                </c:pt>
                <c:pt idx="169">
                  <c:v>40786</c:v>
                </c:pt>
                <c:pt idx="170">
                  <c:v>40787</c:v>
                </c:pt>
                <c:pt idx="171">
                  <c:v>40788</c:v>
                </c:pt>
                <c:pt idx="172">
                  <c:v>40789</c:v>
                </c:pt>
                <c:pt idx="173">
                  <c:v>40790</c:v>
                </c:pt>
                <c:pt idx="174">
                  <c:v>40791</c:v>
                </c:pt>
                <c:pt idx="175">
                  <c:v>40792</c:v>
                </c:pt>
                <c:pt idx="176">
                  <c:v>40793</c:v>
                </c:pt>
                <c:pt idx="177">
                  <c:v>40794</c:v>
                </c:pt>
                <c:pt idx="178">
                  <c:v>40795</c:v>
                </c:pt>
                <c:pt idx="179">
                  <c:v>40796</c:v>
                </c:pt>
                <c:pt idx="180">
                  <c:v>40797</c:v>
                </c:pt>
                <c:pt idx="181">
                  <c:v>40798</c:v>
                </c:pt>
                <c:pt idx="182">
                  <c:v>40799</c:v>
                </c:pt>
                <c:pt idx="183">
                  <c:v>40800</c:v>
                </c:pt>
                <c:pt idx="184">
                  <c:v>40801</c:v>
                </c:pt>
                <c:pt idx="185">
                  <c:v>40802</c:v>
                </c:pt>
                <c:pt idx="186">
                  <c:v>40803</c:v>
                </c:pt>
                <c:pt idx="187">
                  <c:v>40804</c:v>
                </c:pt>
                <c:pt idx="188">
                  <c:v>40805</c:v>
                </c:pt>
                <c:pt idx="189">
                  <c:v>40806</c:v>
                </c:pt>
                <c:pt idx="190">
                  <c:v>40807</c:v>
                </c:pt>
                <c:pt idx="191">
                  <c:v>40808</c:v>
                </c:pt>
                <c:pt idx="192">
                  <c:v>40809</c:v>
                </c:pt>
                <c:pt idx="193">
                  <c:v>40810</c:v>
                </c:pt>
                <c:pt idx="194">
                  <c:v>40811</c:v>
                </c:pt>
                <c:pt idx="195">
                  <c:v>40812</c:v>
                </c:pt>
                <c:pt idx="196">
                  <c:v>40813</c:v>
                </c:pt>
                <c:pt idx="197">
                  <c:v>40814</c:v>
                </c:pt>
                <c:pt idx="198">
                  <c:v>40815</c:v>
                </c:pt>
                <c:pt idx="199">
                  <c:v>40816</c:v>
                </c:pt>
                <c:pt idx="200">
                  <c:v>40817</c:v>
                </c:pt>
                <c:pt idx="201">
                  <c:v>40818</c:v>
                </c:pt>
                <c:pt idx="202">
                  <c:v>40819</c:v>
                </c:pt>
                <c:pt idx="203">
                  <c:v>40820</c:v>
                </c:pt>
                <c:pt idx="204">
                  <c:v>40821</c:v>
                </c:pt>
                <c:pt idx="205">
                  <c:v>40822</c:v>
                </c:pt>
                <c:pt idx="206">
                  <c:v>40823</c:v>
                </c:pt>
                <c:pt idx="207">
                  <c:v>40824</c:v>
                </c:pt>
                <c:pt idx="208">
                  <c:v>40825</c:v>
                </c:pt>
                <c:pt idx="209">
                  <c:v>40826</c:v>
                </c:pt>
                <c:pt idx="210">
                  <c:v>40827</c:v>
                </c:pt>
                <c:pt idx="211">
                  <c:v>40828</c:v>
                </c:pt>
                <c:pt idx="212">
                  <c:v>40829</c:v>
                </c:pt>
                <c:pt idx="213">
                  <c:v>40830</c:v>
                </c:pt>
                <c:pt idx="214">
                  <c:v>40831</c:v>
                </c:pt>
                <c:pt idx="215">
                  <c:v>40832</c:v>
                </c:pt>
                <c:pt idx="216">
                  <c:v>40833</c:v>
                </c:pt>
                <c:pt idx="217">
                  <c:v>40834</c:v>
                </c:pt>
                <c:pt idx="218">
                  <c:v>40835</c:v>
                </c:pt>
                <c:pt idx="219">
                  <c:v>40836</c:v>
                </c:pt>
                <c:pt idx="220">
                  <c:v>40837</c:v>
                </c:pt>
                <c:pt idx="221">
                  <c:v>40838</c:v>
                </c:pt>
                <c:pt idx="222">
                  <c:v>40839</c:v>
                </c:pt>
                <c:pt idx="223">
                  <c:v>40840</c:v>
                </c:pt>
                <c:pt idx="224">
                  <c:v>40841</c:v>
                </c:pt>
                <c:pt idx="225">
                  <c:v>40842</c:v>
                </c:pt>
                <c:pt idx="226">
                  <c:v>40843</c:v>
                </c:pt>
                <c:pt idx="227">
                  <c:v>40844</c:v>
                </c:pt>
                <c:pt idx="228">
                  <c:v>40845</c:v>
                </c:pt>
                <c:pt idx="229">
                  <c:v>40846</c:v>
                </c:pt>
                <c:pt idx="230">
                  <c:v>40847</c:v>
                </c:pt>
                <c:pt idx="231">
                  <c:v>40848</c:v>
                </c:pt>
                <c:pt idx="232">
                  <c:v>40849</c:v>
                </c:pt>
                <c:pt idx="233">
                  <c:v>40850</c:v>
                </c:pt>
                <c:pt idx="234">
                  <c:v>40851</c:v>
                </c:pt>
                <c:pt idx="235">
                  <c:v>40852</c:v>
                </c:pt>
                <c:pt idx="236">
                  <c:v>40853</c:v>
                </c:pt>
                <c:pt idx="237">
                  <c:v>40854</c:v>
                </c:pt>
                <c:pt idx="238">
                  <c:v>40855</c:v>
                </c:pt>
                <c:pt idx="239">
                  <c:v>40856</c:v>
                </c:pt>
                <c:pt idx="240">
                  <c:v>40857</c:v>
                </c:pt>
                <c:pt idx="241">
                  <c:v>40858</c:v>
                </c:pt>
                <c:pt idx="242">
                  <c:v>40859</c:v>
                </c:pt>
                <c:pt idx="243">
                  <c:v>40860</c:v>
                </c:pt>
                <c:pt idx="244">
                  <c:v>40861</c:v>
                </c:pt>
                <c:pt idx="245">
                  <c:v>40862</c:v>
                </c:pt>
              </c:numCache>
            </c:numRef>
          </c:xVal>
          <c:yVal>
            <c:numRef>
              <c:f>'2011'!$AF$1:$AF$246</c:f>
              <c:numCache>
                <c:formatCode>General</c:formatCode>
                <c:ptCount val="2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</c:v>
                </c:pt>
                <c:pt idx="61">
                  <c:v>2</c:v>
                </c:pt>
                <c:pt idx="62">
                  <c:v>6</c:v>
                </c:pt>
                <c:pt idx="63">
                  <c:v>17</c:v>
                </c:pt>
                <c:pt idx="64">
                  <c:v>11</c:v>
                </c:pt>
                <c:pt idx="65">
                  <c:v>68</c:v>
                </c:pt>
                <c:pt idx="66">
                  <c:v>16</c:v>
                </c:pt>
                <c:pt idx="67">
                  <c:v>8</c:v>
                </c:pt>
                <c:pt idx="68">
                  <c:v>11</c:v>
                </c:pt>
                <c:pt idx="69">
                  <c:v>36</c:v>
                </c:pt>
                <c:pt idx="70">
                  <c:v>18</c:v>
                </c:pt>
                <c:pt idx="71">
                  <c:v>19</c:v>
                </c:pt>
                <c:pt idx="72">
                  <c:v>14</c:v>
                </c:pt>
                <c:pt idx="73">
                  <c:v>12</c:v>
                </c:pt>
                <c:pt idx="74">
                  <c:v>12</c:v>
                </c:pt>
                <c:pt idx="75">
                  <c:v>4</c:v>
                </c:pt>
                <c:pt idx="76">
                  <c:v>7</c:v>
                </c:pt>
                <c:pt idx="77">
                  <c:v>16</c:v>
                </c:pt>
                <c:pt idx="78">
                  <c:v>11</c:v>
                </c:pt>
                <c:pt idx="79">
                  <c:v>6</c:v>
                </c:pt>
                <c:pt idx="80">
                  <c:v>12</c:v>
                </c:pt>
                <c:pt idx="81">
                  <c:v>14</c:v>
                </c:pt>
                <c:pt idx="82">
                  <c:v>6</c:v>
                </c:pt>
                <c:pt idx="83">
                  <c:v>12</c:v>
                </c:pt>
                <c:pt idx="84">
                  <c:v>5</c:v>
                </c:pt>
                <c:pt idx="85">
                  <c:v>6</c:v>
                </c:pt>
                <c:pt idx="86">
                  <c:v>11</c:v>
                </c:pt>
                <c:pt idx="87">
                  <c:v>13</c:v>
                </c:pt>
                <c:pt idx="88">
                  <c:v>28</c:v>
                </c:pt>
                <c:pt idx="89">
                  <c:v>30</c:v>
                </c:pt>
                <c:pt idx="90">
                  <c:v>12</c:v>
                </c:pt>
                <c:pt idx="91">
                  <c:v>13</c:v>
                </c:pt>
                <c:pt idx="92">
                  <c:v>19</c:v>
                </c:pt>
                <c:pt idx="93">
                  <c:v>25</c:v>
                </c:pt>
                <c:pt idx="94">
                  <c:v>37</c:v>
                </c:pt>
                <c:pt idx="95">
                  <c:v>36</c:v>
                </c:pt>
                <c:pt idx="96">
                  <c:v>11</c:v>
                </c:pt>
                <c:pt idx="97">
                  <c:v>13</c:v>
                </c:pt>
                <c:pt idx="98">
                  <c:v>90</c:v>
                </c:pt>
                <c:pt idx="99">
                  <c:v>116</c:v>
                </c:pt>
                <c:pt idx="100">
                  <c:v>126</c:v>
                </c:pt>
                <c:pt idx="101">
                  <c:v>36</c:v>
                </c:pt>
                <c:pt idx="102">
                  <c:v>38</c:v>
                </c:pt>
                <c:pt idx="103">
                  <c:v>67</c:v>
                </c:pt>
                <c:pt idx="104">
                  <c:v>78</c:v>
                </c:pt>
                <c:pt idx="105">
                  <c:v>108</c:v>
                </c:pt>
                <c:pt idx="106">
                  <c:v>144</c:v>
                </c:pt>
                <c:pt idx="107">
                  <c:v>87</c:v>
                </c:pt>
                <c:pt idx="108">
                  <c:v>133</c:v>
                </c:pt>
                <c:pt idx="109">
                  <c:v>169</c:v>
                </c:pt>
                <c:pt idx="110">
                  <c:v>349</c:v>
                </c:pt>
                <c:pt idx="111">
                  <c:v>141</c:v>
                </c:pt>
                <c:pt idx="112">
                  <c:v>150</c:v>
                </c:pt>
                <c:pt idx="113">
                  <c:v>257</c:v>
                </c:pt>
                <c:pt idx="114">
                  <c:v>309</c:v>
                </c:pt>
                <c:pt idx="115">
                  <c:v>182</c:v>
                </c:pt>
                <c:pt idx="116">
                  <c:v>111</c:v>
                </c:pt>
                <c:pt idx="117">
                  <c:v>137</c:v>
                </c:pt>
                <c:pt idx="118">
                  <c:v>131</c:v>
                </c:pt>
                <c:pt idx="119">
                  <c:v>101</c:v>
                </c:pt>
                <c:pt idx="120">
                  <c:v>155</c:v>
                </c:pt>
                <c:pt idx="121">
                  <c:v>118</c:v>
                </c:pt>
                <c:pt idx="122">
                  <c:v>179</c:v>
                </c:pt>
                <c:pt idx="123">
                  <c:v>364</c:v>
                </c:pt>
                <c:pt idx="124">
                  <c:v>334</c:v>
                </c:pt>
                <c:pt idx="125">
                  <c:v>276</c:v>
                </c:pt>
                <c:pt idx="126">
                  <c:v>294</c:v>
                </c:pt>
                <c:pt idx="127">
                  <c:v>426</c:v>
                </c:pt>
                <c:pt idx="128">
                  <c:v>758</c:v>
                </c:pt>
                <c:pt idx="129">
                  <c:v>383</c:v>
                </c:pt>
                <c:pt idx="130">
                  <c:v>377</c:v>
                </c:pt>
                <c:pt idx="131">
                  <c:v>607</c:v>
                </c:pt>
                <c:pt idx="132">
                  <c:v>594</c:v>
                </c:pt>
                <c:pt idx="133">
                  <c:v>369</c:v>
                </c:pt>
                <c:pt idx="134">
                  <c:v>368</c:v>
                </c:pt>
                <c:pt idx="135">
                  <c:v>299</c:v>
                </c:pt>
                <c:pt idx="136">
                  <c:v>258</c:v>
                </c:pt>
                <c:pt idx="137">
                  <c:v>415</c:v>
                </c:pt>
                <c:pt idx="138">
                  <c:v>664</c:v>
                </c:pt>
                <c:pt idx="139">
                  <c:v>311</c:v>
                </c:pt>
                <c:pt idx="140">
                  <c:v>192</c:v>
                </c:pt>
                <c:pt idx="141">
                  <c:v>509</c:v>
                </c:pt>
                <c:pt idx="142">
                  <c:v>392</c:v>
                </c:pt>
                <c:pt idx="143">
                  <c:v>538</c:v>
                </c:pt>
                <c:pt idx="144">
                  <c:v>378</c:v>
                </c:pt>
                <c:pt idx="145">
                  <c:v>214</c:v>
                </c:pt>
                <c:pt idx="146">
                  <c:v>210</c:v>
                </c:pt>
                <c:pt idx="147">
                  <c:v>350</c:v>
                </c:pt>
                <c:pt idx="148">
                  <c:v>199</c:v>
                </c:pt>
                <c:pt idx="149">
                  <c:v>187</c:v>
                </c:pt>
                <c:pt idx="150">
                  <c:v>85</c:v>
                </c:pt>
                <c:pt idx="151">
                  <c:v>118</c:v>
                </c:pt>
                <c:pt idx="152">
                  <c:v>108</c:v>
                </c:pt>
                <c:pt idx="153">
                  <c:v>110</c:v>
                </c:pt>
                <c:pt idx="154">
                  <c:v>106</c:v>
                </c:pt>
                <c:pt idx="155">
                  <c:v>83</c:v>
                </c:pt>
                <c:pt idx="156">
                  <c:v>112</c:v>
                </c:pt>
                <c:pt idx="157">
                  <c:v>118</c:v>
                </c:pt>
                <c:pt idx="158">
                  <c:v>212</c:v>
                </c:pt>
                <c:pt idx="159">
                  <c:v>156</c:v>
                </c:pt>
                <c:pt idx="160">
                  <c:v>105</c:v>
                </c:pt>
                <c:pt idx="161">
                  <c:v>134</c:v>
                </c:pt>
                <c:pt idx="162">
                  <c:v>289</c:v>
                </c:pt>
                <c:pt idx="163">
                  <c:v>191</c:v>
                </c:pt>
                <c:pt idx="164">
                  <c:v>110</c:v>
                </c:pt>
                <c:pt idx="165">
                  <c:v>107</c:v>
                </c:pt>
                <c:pt idx="166">
                  <c:v>172</c:v>
                </c:pt>
                <c:pt idx="167">
                  <c:v>84</c:v>
                </c:pt>
                <c:pt idx="168">
                  <c:v>64</c:v>
                </c:pt>
                <c:pt idx="169">
                  <c:v>43</c:v>
                </c:pt>
                <c:pt idx="170">
                  <c:v>70</c:v>
                </c:pt>
                <c:pt idx="171">
                  <c:v>95</c:v>
                </c:pt>
                <c:pt idx="172">
                  <c:v>106</c:v>
                </c:pt>
                <c:pt idx="173">
                  <c:v>60</c:v>
                </c:pt>
                <c:pt idx="174">
                  <c:v>19</c:v>
                </c:pt>
                <c:pt idx="175">
                  <c:v>67</c:v>
                </c:pt>
                <c:pt idx="176">
                  <c:v>105</c:v>
                </c:pt>
                <c:pt idx="177">
                  <c:v>21</c:v>
                </c:pt>
                <c:pt idx="178">
                  <c:v>4</c:v>
                </c:pt>
                <c:pt idx="179">
                  <c:v>34</c:v>
                </c:pt>
                <c:pt idx="180">
                  <c:v>-12</c:v>
                </c:pt>
                <c:pt idx="181">
                  <c:v>0</c:v>
                </c:pt>
                <c:pt idx="182">
                  <c:v>125</c:v>
                </c:pt>
                <c:pt idx="183">
                  <c:v>40</c:v>
                </c:pt>
                <c:pt idx="184">
                  <c:v>42</c:v>
                </c:pt>
                <c:pt idx="185">
                  <c:v>67</c:v>
                </c:pt>
                <c:pt idx="186">
                  <c:v>45</c:v>
                </c:pt>
                <c:pt idx="187">
                  <c:v>61</c:v>
                </c:pt>
                <c:pt idx="188">
                  <c:v>6</c:v>
                </c:pt>
                <c:pt idx="189">
                  <c:v>40</c:v>
                </c:pt>
                <c:pt idx="190">
                  <c:v>54</c:v>
                </c:pt>
                <c:pt idx="191">
                  <c:v>32</c:v>
                </c:pt>
                <c:pt idx="192">
                  <c:v>50</c:v>
                </c:pt>
                <c:pt idx="193">
                  <c:v>63</c:v>
                </c:pt>
                <c:pt idx="194">
                  <c:v>24</c:v>
                </c:pt>
                <c:pt idx="195">
                  <c:v>67</c:v>
                </c:pt>
                <c:pt idx="196">
                  <c:v>16</c:v>
                </c:pt>
                <c:pt idx="197">
                  <c:v>8</c:v>
                </c:pt>
                <c:pt idx="198">
                  <c:v>11</c:v>
                </c:pt>
                <c:pt idx="199">
                  <c:v>-6</c:v>
                </c:pt>
                <c:pt idx="200">
                  <c:v>22</c:v>
                </c:pt>
                <c:pt idx="201">
                  <c:v>22</c:v>
                </c:pt>
                <c:pt idx="202">
                  <c:v>8</c:v>
                </c:pt>
                <c:pt idx="203">
                  <c:v>17</c:v>
                </c:pt>
                <c:pt idx="204">
                  <c:v>6</c:v>
                </c:pt>
                <c:pt idx="205">
                  <c:v>1</c:v>
                </c:pt>
                <c:pt idx="206">
                  <c:v>8</c:v>
                </c:pt>
                <c:pt idx="207">
                  <c:v>2</c:v>
                </c:pt>
                <c:pt idx="208">
                  <c:v>5</c:v>
                </c:pt>
                <c:pt idx="209">
                  <c:v>23</c:v>
                </c:pt>
                <c:pt idx="210">
                  <c:v>16</c:v>
                </c:pt>
                <c:pt idx="211">
                  <c:v>2</c:v>
                </c:pt>
                <c:pt idx="212">
                  <c:v>4</c:v>
                </c:pt>
                <c:pt idx="213">
                  <c:v>0</c:v>
                </c:pt>
                <c:pt idx="214">
                  <c:v>-1</c:v>
                </c:pt>
                <c:pt idx="215">
                  <c:v>-5</c:v>
                </c:pt>
                <c:pt idx="216">
                  <c:v>2</c:v>
                </c:pt>
                <c:pt idx="217">
                  <c:v>-2</c:v>
                </c:pt>
                <c:pt idx="218">
                  <c:v>-4</c:v>
                </c:pt>
                <c:pt idx="219">
                  <c:v>-1</c:v>
                </c:pt>
                <c:pt idx="220">
                  <c:v>1</c:v>
                </c:pt>
                <c:pt idx="221">
                  <c:v>-1</c:v>
                </c:pt>
                <c:pt idx="222">
                  <c:v>5</c:v>
                </c:pt>
                <c:pt idx="223">
                  <c:v>0</c:v>
                </c:pt>
                <c:pt idx="224">
                  <c:v>0</c:v>
                </c:pt>
                <c:pt idx="225">
                  <c:v>-1</c:v>
                </c:pt>
                <c:pt idx="226">
                  <c:v>0</c:v>
                </c:pt>
                <c:pt idx="227">
                  <c:v>-12</c:v>
                </c:pt>
                <c:pt idx="228">
                  <c:v>-2</c:v>
                </c:pt>
                <c:pt idx="229">
                  <c:v>-1</c:v>
                </c:pt>
                <c:pt idx="230">
                  <c:v>-2</c:v>
                </c:pt>
                <c:pt idx="231">
                  <c:v>4</c:v>
                </c:pt>
                <c:pt idx="232">
                  <c:v>4</c:v>
                </c:pt>
                <c:pt idx="233">
                  <c:v>2</c:v>
                </c:pt>
                <c:pt idx="234">
                  <c:v>-2</c:v>
                </c:pt>
                <c:pt idx="235">
                  <c:v>3</c:v>
                </c:pt>
                <c:pt idx="236">
                  <c:v>0</c:v>
                </c:pt>
                <c:pt idx="237">
                  <c:v>0</c:v>
                </c:pt>
                <c:pt idx="238">
                  <c:v>-1</c:v>
                </c:pt>
                <c:pt idx="239">
                  <c:v>-9</c:v>
                </c:pt>
                <c:pt idx="240">
                  <c:v>-4</c:v>
                </c:pt>
                <c:pt idx="241">
                  <c:v>-5</c:v>
                </c:pt>
                <c:pt idx="242">
                  <c:v>0</c:v>
                </c:pt>
                <c:pt idx="243">
                  <c:v>0</c:v>
                </c:pt>
                <c:pt idx="244">
                  <c:v>1</c:v>
                </c:pt>
                <c:pt idx="245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02112"/>
        <c:axId val="226599392"/>
      </c:scatterChart>
      <c:scatterChart>
        <c:scatterStyle val="smoothMarker"/>
        <c:varyColors val="0"/>
        <c:ser>
          <c:idx val="1"/>
          <c:order val="1"/>
          <c:tx>
            <c:v>Bonneville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'2011'!$A$3:$A$16</c:f>
              <c:numCache>
                <c:formatCode>m/d/yyyy</c:formatCode>
                <c:ptCount val="14"/>
                <c:pt idx="0">
                  <c:v>40719</c:v>
                </c:pt>
                <c:pt idx="1">
                  <c:v>40720</c:v>
                </c:pt>
                <c:pt idx="2">
                  <c:v>40726</c:v>
                </c:pt>
                <c:pt idx="3">
                  <c:v>40727</c:v>
                </c:pt>
                <c:pt idx="4">
                  <c:v>40731</c:v>
                </c:pt>
                <c:pt idx="5">
                  <c:v>40732</c:v>
                </c:pt>
                <c:pt idx="6">
                  <c:v>40733</c:v>
                </c:pt>
                <c:pt idx="7">
                  <c:v>40739</c:v>
                </c:pt>
                <c:pt idx="8">
                  <c:v>40740</c:v>
                </c:pt>
                <c:pt idx="9">
                  <c:v>40741</c:v>
                </c:pt>
                <c:pt idx="10">
                  <c:v>40746</c:v>
                </c:pt>
                <c:pt idx="11">
                  <c:v>40747</c:v>
                </c:pt>
                <c:pt idx="12">
                  <c:v>40748</c:v>
                </c:pt>
                <c:pt idx="13">
                  <c:v>40753</c:v>
                </c:pt>
              </c:numCache>
            </c:numRef>
          </c:xVal>
          <c:yVal>
            <c:numRef>
              <c:f>'2011'!$M$3:$M$16</c:f>
              <c:numCache>
                <c:formatCode>General</c:formatCode>
                <c:ptCount val="14"/>
                <c:pt idx="0">
                  <c:v>3</c:v>
                </c:pt>
                <c:pt idx="1">
                  <c:v>0</c:v>
                </c:pt>
                <c:pt idx="2">
                  <c:v>8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</c:v>
                </c:pt>
                <c:pt idx="11">
                  <c:v>51</c:v>
                </c:pt>
                <c:pt idx="12">
                  <c:v>27</c:v>
                </c:pt>
                <c:pt idx="1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04832"/>
        <c:axId val="226600480"/>
      </c:scatterChart>
      <c:valAx>
        <c:axId val="22660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6599392"/>
        <c:crosses val="autoZero"/>
        <c:crossBetween val="midCat"/>
        <c:majorUnit val="31"/>
      </c:valAx>
      <c:valAx>
        <c:axId val="22659939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602112"/>
        <c:crosses val="autoZero"/>
        <c:crossBetween val="midCat"/>
      </c:valAx>
      <c:valAx>
        <c:axId val="22660048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604832"/>
        <c:crosses val="max"/>
        <c:crossBetween val="midCat"/>
      </c:valAx>
      <c:valAx>
        <c:axId val="226604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00480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1"/>
          <c:tx>
            <c:v>The Dalles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'2011'!$AI$1:$AI$246</c:f>
              <c:numCache>
                <c:formatCode>m/d/yyyy</c:formatCode>
                <c:ptCount val="246"/>
                <c:pt idx="0">
                  <c:v>40711</c:v>
                </c:pt>
                <c:pt idx="1">
                  <c:v>40717</c:v>
                </c:pt>
                <c:pt idx="2">
                  <c:v>40718</c:v>
                </c:pt>
                <c:pt idx="3">
                  <c:v>40719</c:v>
                </c:pt>
                <c:pt idx="4">
                  <c:v>40720</c:v>
                </c:pt>
                <c:pt idx="5">
                  <c:v>40721</c:v>
                </c:pt>
                <c:pt idx="6">
                  <c:v>40722</c:v>
                </c:pt>
                <c:pt idx="7">
                  <c:v>40723</c:v>
                </c:pt>
                <c:pt idx="8">
                  <c:v>40724</c:v>
                </c:pt>
                <c:pt idx="9">
                  <c:v>40725</c:v>
                </c:pt>
                <c:pt idx="10">
                  <c:v>40726</c:v>
                </c:pt>
                <c:pt idx="11">
                  <c:v>40727</c:v>
                </c:pt>
                <c:pt idx="12">
                  <c:v>40728</c:v>
                </c:pt>
                <c:pt idx="13">
                  <c:v>40729</c:v>
                </c:pt>
                <c:pt idx="14">
                  <c:v>40730</c:v>
                </c:pt>
                <c:pt idx="15">
                  <c:v>40731</c:v>
                </c:pt>
                <c:pt idx="16">
                  <c:v>40732</c:v>
                </c:pt>
                <c:pt idx="17">
                  <c:v>40733</c:v>
                </c:pt>
                <c:pt idx="18">
                  <c:v>40734</c:v>
                </c:pt>
                <c:pt idx="19">
                  <c:v>40735</c:v>
                </c:pt>
                <c:pt idx="20">
                  <c:v>40736</c:v>
                </c:pt>
                <c:pt idx="21">
                  <c:v>40737</c:v>
                </c:pt>
                <c:pt idx="22">
                  <c:v>40738</c:v>
                </c:pt>
                <c:pt idx="23">
                  <c:v>40739</c:v>
                </c:pt>
                <c:pt idx="24">
                  <c:v>40740</c:v>
                </c:pt>
                <c:pt idx="25">
                  <c:v>40741</c:v>
                </c:pt>
                <c:pt idx="26">
                  <c:v>40742</c:v>
                </c:pt>
                <c:pt idx="27">
                  <c:v>40743</c:v>
                </c:pt>
                <c:pt idx="28">
                  <c:v>40744</c:v>
                </c:pt>
                <c:pt idx="29">
                  <c:v>40745</c:v>
                </c:pt>
                <c:pt idx="30">
                  <c:v>40746</c:v>
                </c:pt>
                <c:pt idx="31">
                  <c:v>40747</c:v>
                </c:pt>
                <c:pt idx="32">
                  <c:v>40748</c:v>
                </c:pt>
                <c:pt idx="33">
                  <c:v>40749</c:v>
                </c:pt>
                <c:pt idx="34">
                  <c:v>40750</c:v>
                </c:pt>
                <c:pt idx="35">
                  <c:v>40751</c:v>
                </c:pt>
                <c:pt idx="36">
                  <c:v>40752</c:v>
                </c:pt>
                <c:pt idx="37">
                  <c:v>40753</c:v>
                </c:pt>
                <c:pt idx="38">
                  <c:v>40754</c:v>
                </c:pt>
                <c:pt idx="39">
                  <c:v>40755</c:v>
                </c:pt>
                <c:pt idx="40">
                  <c:v>40756</c:v>
                </c:pt>
                <c:pt idx="41">
                  <c:v>40757</c:v>
                </c:pt>
                <c:pt idx="42">
                  <c:v>40758</c:v>
                </c:pt>
                <c:pt idx="43">
                  <c:v>40759</c:v>
                </c:pt>
                <c:pt idx="44">
                  <c:v>40760</c:v>
                </c:pt>
                <c:pt idx="45">
                  <c:v>40761</c:v>
                </c:pt>
                <c:pt idx="46">
                  <c:v>40762</c:v>
                </c:pt>
                <c:pt idx="47">
                  <c:v>40763</c:v>
                </c:pt>
                <c:pt idx="48">
                  <c:v>40764</c:v>
                </c:pt>
                <c:pt idx="49">
                  <c:v>40765</c:v>
                </c:pt>
                <c:pt idx="50">
                  <c:v>40766</c:v>
                </c:pt>
                <c:pt idx="51">
                  <c:v>40767</c:v>
                </c:pt>
                <c:pt idx="52">
                  <c:v>40768</c:v>
                </c:pt>
                <c:pt idx="53">
                  <c:v>40769</c:v>
                </c:pt>
                <c:pt idx="54">
                  <c:v>40770</c:v>
                </c:pt>
                <c:pt idx="55">
                  <c:v>40771</c:v>
                </c:pt>
                <c:pt idx="56">
                  <c:v>40772</c:v>
                </c:pt>
                <c:pt idx="57">
                  <c:v>40773</c:v>
                </c:pt>
                <c:pt idx="58">
                  <c:v>40774</c:v>
                </c:pt>
                <c:pt idx="59">
                  <c:v>40775</c:v>
                </c:pt>
                <c:pt idx="60">
                  <c:v>40776</c:v>
                </c:pt>
                <c:pt idx="61">
                  <c:v>40777</c:v>
                </c:pt>
                <c:pt idx="62">
                  <c:v>40778</c:v>
                </c:pt>
                <c:pt idx="63">
                  <c:v>40779</c:v>
                </c:pt>
                <c:pt idx="64">
                  <c:v>40780</c:v>
                </c:pt>
                <c:pt idx="65">
                  <c:v>40781</c:v>
                </c:pt>
                <c:pt idx="66">
                  <c:v>40782</c:v>
                </c:pt>
                <c:pt idx="67">
                  <c:v>40783</c:v>
                </c:pt>
                <c:pt idx="68">
                  <c:v>40784</c:v>
                </c:pt>
                <c:pt idx="69">
                  <c:v>40785</c:v>
                </c:pt>
                <c:pt idx="70">
                  <c:v>40786</c:v>
                </c:pt>
                <c:pt idx="71">
                  <c:v>40787</c:v>
                </c:pt>
                <c:pt idx="72">
                  <c:v>40788</c:v>
                </c:pt>
                <c:pt idx="73">
                  <c:v>40789</c:v>
                </c:pt>
                <c:pt idx="74">
                  <c:v>40790</c:v>
                </c:pt>
                <c:pt idx="75">
                  <c:v>40791</c:v>
                </c:pt>
                <c:pt idx="76">
                  <c:v>40792</c:v>
                </c:pt>
                <c:pt idx="77">
                  <c:v>40793</c:v>
                </c:pt>
                <c:pt idx="78">
                  <c:v>40794</c:v>
                </c:pt>
                <c:pt idx="79">
                  <c:v>40795</c:v>
                </c:pt>
                <c:pt idx="80">
                  <c:v>40796</c:v>
                </c:pt>
                <c:pt idx="81">
                  <c:v>40797</c:v>
                </c:pt>
                <c:pt idx="82">
                  <c:v>40798</c:v>
                </c:pt>
                <c:pt idx="83">
                  <c:v>40799</c:v>
                </c:pt>
                <c:pt idx="84">
                  <c:v>40800</c:v>
                </c:pt>
                <c:pt idx="85">
                  <c:v>40801</c:v>
                </c:pt>
                <c:pt idx="86">
                  <c:v>40802</c:v>
                </c:pt>
                <c:pt idx="87">
                  <c:v>40803</c:v>
                </c:pt>
                <c:pt idx="88">
                  <c:v>40804</c:v>
                </c:pt>
                <c:pt idx="89">
                  <c:v>40805</c:v>
                </c:pt>
                <c:pt idx="90">
                  <c:v>40806</c:v>
                </c:pt>
                <c:pt idx="91">
                  <c:v>40807</c:v>
                </c:pt>
                <c:pt idx="92">
                  <c:v>40808</c:v>
                </c:pt>
                <c:pt idx="93">
                  <c:v>40809</c:v>
                </c:pt>
                <c:pt idx="94">
                  <c:v>40810</c:v>
                </c:pt>
                <c:pt idx="95">
                  <c:v>40811</c:v>
                </c:pt>
                <c:pt idx="96">
                  <c:v>40812</c:v>
                </c:pt>
                <c:pt idx="97">
                  <c:v>40813</c:v>
                </c:pt>
                <c:pt idx="98">
                  <c:v>40814</c:v>
                </c:pt>
                <c:pt idx="99">
                  <c:v>40815</c:v>
                </c:pt>
                <c:pt idx="100">
                  <c:v>40816</c:v>
                </c:pt>
                <c:pt idx="101">
                  <c:v>40817</c:v>
                </c:pt>
                <c:pt idx="102">
                  <c:v>40818</c:v>
                </c:pt>
                <c:pt idx="103">
                  <c:v>40819</c:v>
                </c:pt>
                <c:pt idx="104">
                  <c:v>40820</c:v>
                </c:pt>
                <c:pt idx="105">
                  <c:v>40821</c:v>
                </c:pt>
                <c:pt idx="106">
                  <c:v>40822</c:v>
                </c:pt>
                <c:pt idx="107">
                  <c:v>40823</c:v>
                </c:pt>
                <c:pt idx="108">
                  <c:v>40824</c:v>
                </c:pt>
                <c:pt idx="109">
                  <c:v>40825</c:v>
                </c:pt>
                <c:pt idx="110">
                  <c:v>40826</c:v>
                </c:pt>
                <c:pt idx="111">
                  <c:v>40829</c:v>
                </c:pt>
                <c:pt idx="112">
                  <c:v>40830</c:v>
                </c:pt>
                <c:pt idx="113">
                  <c:v>40833</c:v>
                </c:pt>
                <c:pt idx="114">
                  <c:v>40834</c:v>
                </c:pt>
                <c:pt idx="115">
                  <c:v>40835</c:v>
                </c:pt>
              </c:numCache>
            </c:numRef>
          </c:xVal>
          <c:yVal>
            <c:numRef>
              <c:f>'2011'!$AJ$1:$AJ$246</c:f>
              <c:numCache>
                <c:formatCode>General</c:formatCode>
                <c:ptCount val="24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16</c:v>
                </c:pt>
                <c:pt idx="11">
                  <c:v>14</c:v>
                </c:pt>
                <c:pt idx="12">
                  <c:v>21</c:v>
                </c:pt>
                <c:pt idx="13">
                  <c:v>20</c:v>
                </c:pt>
                <c:pt idx="14">
                  <c:v>12</c:v>
                </c:pt>
                <c:pt idx="15">
                  <c:v>23</c:v>
                </c:pt>
                <c:pt idx="16">
                  <c:v>23</c:v>
                </c:pt>
                <c:pt idx="17">
                  <c:v>12</c:v>
                </c:pt>
                <c:pt idx="18">
                  <c:v>20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38</c:v>
                </c:pt>
                <c:pt idx="23">
                  <c:v>23</c:v>
                </c:pt>
                <c:pt idx="24">
                  <c:v>35</c:v>
                </c:pt>
                <c:pt idx="25">
                  <c:v>52</c:v>
                </c:pt>
                <c:pt idx="26">
                  <c:v>51</c:v>
                </c:pt>
                <c:pt idx="27">
                  <c:v>50</c:v>
                </c:pt>
                <c:pt idx="28">
                  <c:v>44</c:v>
                </c:pt>
                <c:pt idx="29">
                  <c:v>44</c:v>
                </c:pt>
                <c:pt idx="30">
                  <c:v>42</c:v>
                </c:pt>
                <c:pt idx="31">
                  <c:v>61</c:v>
                </c:pt>
                <c:pt idx="32">
                  <c:v>63</c:v>
                </c:pt>
                <c:pt idx="33">
                  <c:v>115</c:v>
                </c:pt>
                <c:pt idx="34">
                  <c:v>32</c:v>
                </c:pt>
                <c:pt idx="35">
                  <c:v>72</c:v>
                </c:pt>
                <c:pt idx="36">
                  <c:v>140</c:v>
                </c:pt>
                <c:pt idx="37">
                  <c:v>114</c:v>
                </c:pt>
                <c:pt idx="38">
                  <c:v>84</c:v>
                </c:pt>
                <c:pt idx="39">
                  <c:v>108</c:v>
                </c:pt>
                <c:pt idx="40">
                  <c:v>106</c:v>
                </c:pt>
                <c:pt idx="41">
                  <c:v>87</c:v>
                </c:pt>
                <c:pt idx="42">
                  <c:v>159</c:v>
                </c:pt>
                <c:pt idx="43">
                  <c:v>143</c:v>
                </c:pt>
                <c:pt idx="44">
                  <c:v>148</c:v>
                </c:pt>
                <c:pt idx="45">
                  <c:v>195</c:v>
                </c:pt>
                <c:pt idx="46">
                  <c:v>212</c:v>
                </c:pt>
                <c:pt idx="47">
                  <c:v>227</c:v>
                </c:pt>
                <c:pt idx="48">
                  <c:v>190</c:v>
                </c:pt>
                <c:pt idx="49">
                  <c:v>155</c:v>
                </c:pt>
                <c:pt idx="50">
                  <c:v>87</c:v>
                </c:pt>
                <c:pt idx="51">
                  <c:v>89</c:v>
                </c:pt>
                <c:pt idx="52">
                  <c:v>77</c:v>
                </c:pt>
                <c:pt idx="53">
                  <c:v>97</c:v>
                </c:pt>
                <c:pt idx="54">
                  <c:v>46</c:v>
                </c:pt>
                <c:pt idx="55">
                  <c:v>62</c:v>
                </c:pt>
                <c:pt idx="56">
                  <c:v>56</c:v>
                </c:pt>
                <c:pt idx="57">
                  <c:v>38</c:v>
                </c:pt>
                <c:pt idx="58">
                  <c:v>54</c:v>
                </c:pt>
                <c:pt idx="59">
                  <c:v>37</c:v>
                </c:pt>
                <c:pt idx="60">
                  <c:v>64</c:v>
                </c:pt>
                <c:pt idx="61">
                  <c:v>62</c:v>
                </c:pt>
                <c:pt idx="62">
                  <c:v>82</c:v>
                </c:pt>
                <c:pt idx="63">
                  <c:v>87</c:v>
                </c:pt>
                <c:pt idx="64">
                  <c:v>78</c:v>
                </c:pt>
                <c:pt idx="65">
                  <c:v>44</c:v>
                </c:pt>
                <c:pt idx="66">
                  <c:v>42</c:v>
                </c:pt>
                <c:pt idx="67">
                  <c:v>59</c:v>
                </c:pt>
                <c:pt idx="68">
                  <c:v>53</c:v>
                </c:pt>
                <c:pt idx="69">
                  <c:v>56</c:v>
                </c:pt>
                <c:pt idx="70">
                  <c:v>54</c:v>
                </c:pt>
                <c:pt idx="71">
                  <c:v>65</c:v>
                </c:pt>
                <c:pt idx="72">
                  <c:v>44</c:v>
                </c:pt>
                <c:pt idx="73">
                  <c:v>22</c:v>
                </c:pt>
                <c:pt idx="74">
                  <c:v>36</c:v>
                </c:pt>
                <c:pt idx="75">
                  <c:v>40</c:v>
                </c:pt>
                <c:pt idx="76">
                  <c:v>22</c:v>
                </c:pt>
                <c:pt idx="77">
                  <c:v>30</c:v>
                </c:pt>
                <c:pt idx="78">
                  <c:v>34</c:v>
                </c:pt>
                <c:pt idx="79">
                  <c:v>20</c:v>
                </c:pt>
                <c:pt idx="80">
                  <c:v>30</c:v>
                </c:pt>
                <c:pt idx="81">
                  <c:v>18</c:v>
                </c:pt>
                <c:pt idx="82">
                  <c:v>10</c:v>
                </c:pt>
                <c:pt idx="83">
                  <c:v>22</c:v>
                </c:pt>
                <c:pt idx="84">
                  <c:v>17</c:v>
                </c:pt>
                <c:pt idx="85">
                  <c:v>9</c:v>
                </c:pt>
                <c:pt idx="86">
                  <c:v>18</c:v>
                </c:pt>
                <c:pt idx="87">
                  <c:v>7</c:v>
                </c:pt>
                <c:pt idx="88">
                  <c:v>12</c:v>
                </c:pt>
                <c:pt idx="89">
                  <c:v>13</c:v>
                </c:pt>
                <c:pt idx="90">
                  <c:v>15</c:v>
                </c:pt>
                <c:pt idx="91">
                  <c:v>17</c:v>
                </c:pt>
                <c:pt idx="92">
                  <c:v>10</c:v>
                </c:pt>
                <c:pt idx="93">
                  <c:v>9</c:v>
                </c:pt>
                <c:pt idx="94">
                  <c:v>18</c:v>
                </c:pt>
                <c:pt idx="95">
                  <c:v>12</c:v>
                </c:pt>
                <c:pt idx="96">
                  <c:v>9</c:v>
                </c:pt>
                <c:pt idx="97">
                  <c:v>12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1</c:v>
                </c:pt>
                <c:pt idx="102">
                  <c:v>3</c:v>
                </c:pt>
                <c:pt idx="103">
                  <c:v>2</c:v>
                </c:pt>
                <c:pt idx="104">
                  <c:v>4</c:v>
                </c:pt>
                <c:pt idx="105">
                  <c:v>3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2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97216"/>
        <c:axId val="226601568"/>
      </c:scatterChart>
      <c:scatterChart>
        <c:scatterStyle val="lineMarker"/>
        <c:varyColors val="0"/>
        <c:ser>
          <c:idx val="1"/>
          <c:order val="0"/>
          <c:tx>
            <c:v>The Dalles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'2011'!$A$3:$A$24</c:f>
              <c:numCache>
                <c:formatCode>m/d/yyyy</c:formatCode>
                <c:ptCount val="22"/>
                <c:pt idx="0">
                  <c:v>40719</c:v>
                </c:pt>
                <c:pt idx="1">
                  <c:v>40720</c:v>
                </c:pt>
                <c:pt idx="2">
                  <c:v>40726</c:v>
                </c:pt>
                <c:pt idx="3">
                  <c:v>40727</c:v>
                </c:pt>
                <c:pt idx="4">
                  <c:v>40731</c:v>
                </c:pt>
                <c:pt idx="5">
                  <c:v>40732</c:v>
                </c:pt>
                <c:pt idx="6">
                  <c:v>40733</c:v>
                </c:pt>
                <c:pt idx="7">
                  <c:v>40739</c:v>
                </c:pt>
                <c:pt idx="8">
                  <c:v>40740</c:v>
                </c:pt>
                <c:pt idx="9">
                  <c:v>40741</c:v>
                </c:pt>
                <c:pt idx="10">
                  <c:v>40746</c:v>
                </c:pt>
                <c:pt idx="11">
                  <c:v>40747</c:v>
                </c:pt>
                <c:pt idx="12">
                  <c:v>40748</c:v>
                </c:pt>
                <c:pt idx="13">
                  <c:v>40753</c:v>
                </c:pt>
                <c:pt idx="14">
                  <c:v>40754</c:v>
                </c:pt>
                <c:pt idx="15">
                  <c:v>40755</c:v>
                </c:pt>
                <c:pt idx="16">
                  <c:v>40760</c:v>
                </c:pt>
                <c:pt idx="17">
                  <c:v>40761</c:v>
                </c:pt>
                <c:pt idx="18">
                  <c:v>40762</c:v>
                </c:pt>
                <c:pt idx="19">
                  <c:v>40767</c:v>
                </c:pt>
                <c:pt idx="20">
                  <c:v>40768</c:v>
                </c:pt>
                <c:pt idx="21">
                  <c:v>40769</c:v>
                </c:pt>
              </c:numCache>
            </c:numRef>
          </c:xVal>
          <c:yVal>
            <c:numRef>
              <c:f>'2011'!$J$3:$J$24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18</c:v>
                </c:pt>
                <c:pt idx="15">
                  <c:v>9</c:v>
                </c:pt>
                <c:pt idx="16">
                  <c:v>12</c:v>
                </c:pt>
                <c:pt idx="17">
                  <c:v>7</c:v>
                </c:pt>
                <c:pt idx="18">
                  <c:v>7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05376"/>
        <c:axId val="226598304"/>
      </c:scatterChart>
      <c:valAx>
        <c:axId val="22659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6601568"/>
        <c:crosses val="autoZero"/>
        <c:crossBetween val="midCat"/>
        <c:majorUnit val="31"/>
      </c:valAx>
      <c:valAx>
        <c:axId val="226601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</a:t>
                </a:r>
                <a:r>
                  <a:rPr lang="en-US" baseline="0"/>
                  <a:t> Lamprey </a:t>
                </a:r>
                <a:r>
                  <a:rPr lang="en-US"/>
                  <a:t>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597216"/>
        <c:crosses val="autoZero"/>
        <c:crossBetween val="midCat"/>
      </c:valAx>
      <c:valAx>
        <c:axId val="2265983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605376"/>
        <c:crosses val="max"/>
        <c:crossBetween val="midCat"/>
      </c:valAx>
      <c:valAx>
        <c:axId val="2266053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598304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'2011'!$AM$1:$AM$103</c:f>
              <c:numCache>
                <c:formatCode>m/d/yyyy</c:formatCode>
                <c:ptCount val="103"/>
                <c:pt idx="0">
                  <c:v>40685</c:v>
                </c:pt>
                <c:pt idx="1">
                  <c:v>40699</c:v>
                </c:pt>
                <c:pt idx="2">
                  <c:v>40701</c:v>
                </c:pt>
                <c:pt idx="3">
                  <c:v>40704</c:v>
                </c:pt>
                <c:pt idx="4">
                  <c:v>40705</c:v>
                </c:pt>
                <c:pt idx="5">
                  <c:v>40711</c:v>
                </c:pt>
                <c:pt idx="6">
                  <c:v>40714</c:v>
                </c:pt>
                <c:pt idx="7">
                  <c:v>40718</c:v>
                </c:pt>
                <c:pt idx="8">
                  <c:v>40719</c:v>
                </c:pt>
                <c:pt idx="9">
                  <c:v>40720</c:v>
                </c:pt>
                <c:pt idx="10">
                  <c:v>40728</c:v>
                </c:pt>
                <c:pt idx="11">
                  <c:v>40730</c:v>
                </c:pt>
                <c:pt idx="12">
                  <c:v>40732</c:v>
                </c:pt>
                <c:pt idx="13">
                  <c:v>40733</c:v>
                </c:pt>
                <c:pt idx="14">
                  <c:v>40735</c:v>
                </c:pt>
                <c:pt idx="15">
                  <c:v>40736</c:v>
                </c:pt>
                <c:pt idx="16">
                  <c:v>40737</c:v>
                </c:pt>
                <c:pt idx="17">
                  <c:v>40738</c:v>
                </c:pt>
                <c:pt idx="18">
                  <c:v>40739</c:v>
                </c:pt>
                <c:pt idx="19">
                  <c:v>40740</c:v>
                </c:pt>
                <c:pt idx="20">
                  <c:v>40741</c:v>
                </c:pt>
                <c:pt idx="21">
                  <c:v>40742</c:v>
                </c:pt>
                <c:pt idx="22">
                  <c:v>40743</c:v>
                </c:pt>
                <c:pt idx="23">
                  <c:v>40744</c:v>
                </c:pt>
                <c:pt idx="24">
                  <c:v>40745</c:v>
                </c:pt>
                <c:pt idx="25">
                  <c:v>40746</c:v>
                </c:pt>
                <c:pt idx="26">
                  <c:v>40747</c:v>
                </c:pt>
                <c:pt idx="27">
                  <c:v>40748</c:v>
                </c:pt>
                <c:pt idx="28">
                  <c:v>40749</c:v>
                </c:pt>
                <c:pt idx="29">
                  <c:v>40750</c:v>
                </c:pt>
                <c:pt idx="30">
                  <c:v>40751</c:v>
                </c:pt>
                <c:pt idx="31">
                  <c:v>40752</c:v>
                </c:pt>
                <c:pt idx="32">
                  <c:v>40753</c:v>
                </c:pt>
                <c:pt idx="33">
                  <c:v>40754</c:v>
                </c:pt>
                <c:pt idx="34">
                  <c:v>40755</c:v>
                </c:pt>
                <c:pt idx="35">
                  <c:v>40756</c:v>
                </c:pt>
                <c:pt idx="36">
                  <c:v>40757</c:v>
                </c:pt>
                <c:pt idx="37">
                  <c:v>40758</c:v>
                </c:pt>
                <c:pt idx="38">
                  <c:v>40759</c:v>
                </c:pt>
                <c:pt idx="39">
                  <c:v>40760</c:v>
                </c:pt>
                <c:pt idx="40">
                  <c:v>40761</c:v>
                </c:pt>
                <c:pt idx="41">
                  <c:v>40762</c:v>
                </c:pt>
                <c:pt idx="42">
                  <c:v>40763</c:v>
                </c:pt>
                <c:pt idx="43">
                  <c:v>40764</c:v>
                </c:pt>
                <c:pt idx="44">
                  <c:v>40765</c:v>
                </c:pt>
                <c:pt idx="45">
                  <c:v>40766</c:v>
                </c:pt>
                <c:pt idx="46">
                  <c:v>40767</c:v>
                </c:pt>
                <c:pt idx="47">
                  <c:v>40768</c:v>
                </c:pt>
                <c:pt idx="48">
                  <c:v>40769</c:v>
                </c:pt>
                <c:pt idx="49">
                  <c:v>40770</c:v>
                </c:pt>
                <c:pt idx="50">
                  <c:v>40771</c:v>
                </c:pt>
                <c:pt idx="51">
                  <c:v>40772</c:v>
                </c:pt>
                <c:pt idx="52">
                  <c:v>40773</c:v>
                </c:pt>
                <c:pt idx="53">
                  <c:v>40774</c:v>
                </c:pt>
                <c:pt idx="54">
                  <c:v>40775</c:v>
                </c:pt>
                <c:pt idx="55">
                  <c:v>40776</c:v>
                </c:pt>
                <c:pt idx="56">
                  <c:v>40777</c:v>
                </c:pt>
                <c:pt idx="57">
                  <c:v>40778</c:v>
                </c:pt>
                <c:pt idx="58">
                  <c:v>40779</c:v>
                </c:pt>
                <c:pt idx="59">
                  <c:v>40780</c:v>
                </c:pt>
                <c:pt idx="60">
                  <c:v>40781</c:v>
                </c:pt>
                <c:pt idx="61">
                  <c:v>40782</c:v>
                </c:pt>
                <c:pt idx="62">
                  <c:v>40783</c:v>
                </c:pt>
                <c:pt idx="63">
                  <c:v>40784</c:v>
                </c:pt>
                <c:pt idx="64">
                  <c:v>40785</c:v>
                </c:pt>
                <c:pt idx="65">
                  <c:v>40786</c:v>
                </c:pt>
                <c:pt idx="66">
                  <c:v>40787</c:v>
                </c:pt>
                <c:pt idx="67">
                  <c:v>40788</c:v>
                </c:pt>
                <c:pt idx="68">
                  <c:v>40789</c:v>
                </c:pt>
                <c:pt idx="69">
                  <c:v>40790</c:v>
                </c:pt>
                <c:pt idx="70">
                  <c:v>40791</c:v>
                </c:pt>
                <c:pt idx="71">
                  <c:v>40792</c:v>
                </c:pt>
                <c:pt idx="72">
                  <c:v>40793</c:v>
                </c:pt>
                <c:pt idx="73">
                  <c:v>40794</c:v>
                </c:pt>
                <c:pt idx="74">
                  <c:v>40795</c:v>
                </c:pt>
                <c:pt idx="75">
                  <c:v>40796</c:v>
                </c:pt>
                <c:pt idx="76">
                  <c:v>40797</c:v>
                </c:pt>
                <c:pt idx="77">
                  <c:v>40798</c:v>
                </c:pt>
                <c:pt idx="78">
                  <c:v>40799</c:v>
                </c:pt>
                <c:pt idx="79">
                  <c:v>40800</c:v>
                </c:pt>
                <c:pt idx="80">
                  <c:v>40801</c:v>
                </c:pt>
                <c:pt idx="81">
                  <c:v>40802</c:v>
                </c:pt>
                <c:pt idx="82">
                  <c:v>40803</c:v>
                </c:pt>
                <c:pt idx="83">
                  <c:v>40804</c:v>
                </c:pt>
                <c:pt idx="84">
                  <c:v>40805</c:v>
                </c:pt>
                <c:pt idx="85">
                  <c:v>40806</c:v>
                </c:pt>
                <c:pt idx="86">
                  <c:v>40807</c:v>
                </c:pt>
                <c:pt idx="87">
                  <c:v>40808</c:v>
                </c:pt>
                <c:pt idx="88">
                  <c:v>40809</c:v>
                </c:pt>
                <c:pt idx="89">
                  <c:v>40810</c:v>
                </c:pt>
                <c:pt idx="90">
                  <c:v>40811</c:v>
                </c:pt>
                <c:pt idx="91">
                  <c:v>40812</c:v>
                </c:pt>
                <c:pt idx="92">
                  <c:v>40813</c:v>
                </c:pt>
                <c:pt idx="93">
                  <c:v>40814</c:v>
                </c:pt>
                <c:pt idx="94">
                  <c:v>40815</c:v>
                </c:pt>
                <c:pt idx="95">
                  <c:v>40816</c:v>
                </c:pt>
                <c:pt idx="96">
                  <c:v>40817</c:v>
                </c:pt>
                <c:pt idx="97">
                  <c:v>40818</c:v>
                </c:pt>
                <c:pt idx="98">
                  <c:v>40819</c:v>
                </c:pt>
                <c:pt idx="99">
                  <c:v>40821</c:v>
                </c:pt>
                <c:pt idx="100">
                  <c:v>40822</c:v>
                </c:pt>
                <c:pt idx="101">
                  <c:v>40834</c:v>
                </c:pt>
                <c:pt idx="102">
                  <c:v>40837</c:v>
                </c:pt>
              </c:numCache>
            </c:numRef>
          </c:xVal>
          <c:yVal>
            <c:numRef>
              <c:f>'2011'!$AN$1:$AN$103</c:f>
              <c:numCache>
                <c:formatCode>General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7</c:v>
                </c:pt>
                <c:pt idx="15">
                  <c:v>14</c:v>
                </c:pt>
                <c:pt idx="16">
                  <c:v>17</c:v>
                </c:pt>
                <c:pt idx="17">
                  <c:v>17</c:v>
                </c:pt>
                <c:pt idx="18">
                  <c:v>7</c:v>
                </c:pt>
                <c:pt idx="19">
                  <c:v>7</c:v>
                </c:pt>
                <c:pt idx="20">
                  <c:v>29</c:v>
                </c:pt>
                <c:pt idx="21">
                  <c:v>30</c:v>
                </c:pt>
                <c:pt idx="22">
                  <c:v>17</c:v>
                </c:pt>
                <c:pt idx="23">
                  <c:v>33</c:v>
                </c:pt>
                <c:pt idx="24">
                  <c:v>26</c:v>
                </c:pt>
                <c:pt idx="25">
                  <c:v>42</c:v>
                </c:pt>
                <c:pt idx="26">
                  <c:v>37</c:v>
                </c:pt>
                <c:pt idx="27">
                  <c:v>31</c:v>
                </c:pt>
                <c:pt idx="28">
                  <c:v>52</c:v>
                </c:pt>
                <c:pt idx="29">
                  <c:v>42</c:v>
                </c:pt>
                <c:pt idx="30">
                  <c:v>46</c:v>
                </c:pt>
                <c:pt idx="31">
                  <c:v>44</c:v>
                </c:pt>
                <c:pt idx="32">
                  <c:v>69</c:v>
                </c:pt>
                <c:pt idx="33">
                  <c:v>80</c:v>
                </c:pt>
                <c:pt idx="34">
                  <c:v>107</c:v>
                </c:pt>
                <c:pt idx="35">
                  <c:v>79</c:v>
                </c:pt>
                <c:pt idx="36">
                  <c:v>124</c:v>
                </c:pt>
                <c:pt idx="37">
                  <c:v>100</c:v>
                </c:pt>
                <c:pt idx="38">
                  <c:v>119</c:v>
                </c:pt>
                <c:pt idx="39">
                  <c:v>157</c:v>
                </c:pt>
                <c:pt idx="40">
                  <c:v>129</c:v>
                </c:pt>
                <c:pt idx="41">
                  <c:v>127</c:v>
                </c:pt>
                <c:pt idx="42">
                  <c:v>137</c:v>
                </c:pt>
                <c:pt idx="43">
                  <c:v>104</c:v>
                </c:pt>
                <c:pt idx="44">
                  <c:v>124</c:v>
                </c:pt>
                <c:pt idx="45">
                  <c:v>100</c:v>
                </c:pt>
                <c:pt idx="46">
                  <c:v>107</c:v>
                </c:pt>
                <c:pt idx="47">
                  <c:v>78</c:v>
                </c:pt>
                <c:pt idx="48">
                  <c:v>62</c:v>
                </c:pt>
                <c:pt idx="49">
                  <c:v>43</c:v>
                </c:pt>
                <c:pt idx="50">
                  <c:v>45</c:v>
                </c:pt>
                <c:pt idx="51">
                  <c:v>38</c:v>
                </c:pt>
                <c:pt idx="52">
                  <c:v>26</c:v>
                </c:pt>
                <c:pt idx="53">
                  <c:v>53</c:v>
                </c:pt>
                <c:pt idx="54">
                  <c:v>55</c:v>
                </c:pt>
                <c:pt idx="55">
                  <c:v>42</c:v>
                </c:pt>
                <c:pt idx="56">
                  <c:v>48</c:v>
                </c:pt>
                <c:pt idx="57">
                  <c:v>46</c:v>
                </c:pt>
                <c:pt idx="58">
                  <c:v>29</c:v>
                </c:pt>
                <c:pt idx="59">
                  <c:v>50</c:v>
                </c:pt>
                <c:pt idx="60">
                  <c:v>46</c:v>
                </c:pt>
                <c:pt idx="61">
                  <c:v>48</c:v>
                </c:pt>
                <c:pt idx="62">
                  <c:v>46</c:v>
                </c:pt>
                <c:pt idx="63">
                  <c:v>39</c:v>
                </c:pt>
                <c:pt idx="64">
                  <c:v>49</c:v>
                </c:pt>
                <c:pt idx="65">
                  <c:v>36</c:v>
                </c:pt>
                <c:pt idx="66">
                  <c:v>47</c:v>
                </c:pt>
                <c:pt idx="67">
                  <c:v>45</c:v>
                </c:pt>
                <c:pt idx="68">
                  <c:v>12</c:v>
                </c:pt>
                <c:pt idx="69">
                  <c:v>28</c:v>
                </c:pt>
                <c:pt idx="70">
                  <c:v>16</c:v>
                </c:pt>
                <c:pt idx="71">
                  <c:v>22</c:v>
                </c:pt>
                <c:pt idx="72">
                  <c:v>16</c:v>
                </c:pt>
                <c:pt idx="73">
                  <c:v>6</c:v>
                </c:pt>
                <c:pt idx="74">
                  <c:v>29</c:v>
                </c:pt>
                <c:pt idx="75">
                  <c:v>20</c:v>
                </c:pt>
                <c:pt idx="76">
                  <c:v>20</c:v>
                </c:pt>
                <c:pt idx="77">
                  <c:v>12</c:v>
                </c:pt>
                <c:pt idx="78">
                  <c:v>19</c:v>
                </c:pt>
                <c:pt idx="79">
                  <c:v>18</c:v>
                </c:pt>
                <c:pt idx="80">
                  <c:v>39</c:v>
                </c:pt>
                <c:pt idx="81">
                  <c:v>12</c:v>
                </c:pt>
                <c:pt idx="82">
                  <c:v>19</c:v>
                </c:pt>
                <c:pt idx="83">
                  <c:v>18</c:v>
                </c:pt>
                <c:pt idx="84">
                  <c:v>7</c:v>
                </c:pt>
                <c:pt idx="85">
                  <c:v>11</c:v>
                </c:pt>
                <c:pt idx="86">
                  <c:v>9</c:v>
                </c:pt>
                <c:pt idx="87">
                  <c:v>9</c:v>
                </c:pt>
                <c:pt idx="88">
                  <c:v>7</c:v>
                </c:pt>
                <c:pt idx="89">
                  <c:v>11</c:v>
                </c:pt>
                <c:pt idx="90">
                  <c:v>7</c:v>
                </c:pt>
                <c:pt idx="91">
                  <c:v>2</c:v>
                </c:pt>
                <c:pt idx="92">
                  <c:v>9</c:v>
                </c:pt>
                <c:pt idx="93">
                  <c:v>13</c:v>
                </c:pt>
                <c:pt idx="94">
                  <c:v>5</c:v>
                </c:pt>
                <c:pt idx="95">
                  <c:v>9</c:v>
                </c:pt>
                <c:pt idx="96">
                  <c:v>1</c:v>
                </c:pt>
                <c:pt idx="97">
                  <c:v>3</c:v>
                </c:pt>
                <c:pt idx="98">
                  <c:v>4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95584"/>
        <c:axId val="226603200"/>
      </c:scatterChart>
      <c:scatterChart>
        <c:scatterStyle val="lineMarker"/>
        <c:varyColors val="0"/>
        <c:ser>
          <c:idx val="0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'2011'!$A$3:$A$24</c:f>
              <c:numCache>
                <c:formatCode>m/d/yyyy</c:formatCode>
                <c:ptCount val="22"/>
                <c:pt idx="0">
                  <c:v>40719</c:v>
                </c:pt>
                <c:pt idx="1">
                  <c:v>40720</c:v>
                </c:pt>
                <c:pt idx="2">
                  <c:v>40726</c:v>
                </c:pt>
                <c:pt idx="3">
                  <c:v>40727</c:v>
                </c:pt>
                <c:pt idx="4">
                  <c:v>40731</c:v>
                </c:pt>
                <c:pt idx="5">
                  <c:v>40732</c:v>
                </c:pt>
                <c:pt idx="6">
                  <c:v>40733</c:v>
                </c:pt>
                <c:pt idx="7">
                  <c:v>40739</c:v>
                </c:pt>
                <c:pt idx="8">
                  <c:v>40740</c:v>
                </c:pt>
                <c:pt idx="9">
                  <c:v>40741</c:v>
                </c:pt>
                <c:pt idx="10">
                  <c:v>40746</c:v>
                </c:pt>
                <c:pt idx="11">
                  <c:v>40747</c:v>
                </c:pt>
                <c:pt idx="12">
                  <c:v>40748</c:v>
                </c:pt>
                <c:pt idx="13">
                  <c:v>40753</c:v>
                </c:pt>
                <c:pt idx="14">
                  <c:v>40754</c:v>
                </c:pt>
                <c:pt idx="15">
                  <c:v>40755</c:v>
                </c:pt>
                <c:pt idx="16">
                  <c:v>40760</c:v>
                </c:pt>
                <c:pt idx="17">
                  <c:v>40761</c:v>
                </c:pt>
                <c:pt idx="18">
                  <c:v>40762</c:v>
                </c:pt>
                <c:pt idx="19">
                  <c:v>40767</c:v>
                </c:pt>
                <c:pt idx="20">
                  <c:v>40768</c:v>
                </c:pt>
                <c:pt idx="21">
                  <c:v>40769</c:v>
                </c:pt>
              </c:numCache>
            </c:numRef>
          </c:xVal>
          <c:yVal>
            <c:numRef>
              <c:f>'2011'!$E$3:$E$24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10</c:v>
                </c:pt>
                <c:pt idx="14">
                  <c:v>11</c:v>
                </c:pt>
                <c:pt idx="15">
                  <c:v>13</c:v>
                </c:pt>
                <c:pt idx="16">
                  <c:v>1</c:v>
                </c:pt>
                <c:pt idx="17">
                  <c:v>9</c:v>
                </c:pt>
                <c:pt idx="18">
                  <c:v>11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05920"/>
        <c:axId val="226603744"/>
      </c:scatterChart>
      <c:valAx>
        <c:axId val="22659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6603200"/>
        <c:crosses val="autoZero"/>
        <c:crossBetween val="midCat"/>
        <c:majorUnit val="31"/>
      </c:valAx>
      <c:valAx>
        <c:axId val="2266032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595584"/>
        <c:crosses val="autoZero"/>
        <c:crossBetween val="midCat"/>
      </c:valAx>
      <c:valAx>
        <c:axId val="2266037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605920"/>
        <c:crosses val="max"/>
        <c:crossBetween val="midCat"/>
      </c:valAx>
      <c:valAx>
        <c:axId val="22660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03744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'2010'!$AA$1:$AA$118</c:f>
              <c:numCache>
                <c:formatCode>m/d/yyyy</c:formatCode>
                <c:ptCount val="118"/>
                <c:pt idx="0">
                  <c:v>40308</c:v>
                </c:pt>
                <c:pt idx="1">
                  <c:v>40309</c:v>
                </c:pt>
                <c:pt idx="2">
                  <c:v>40311</c:v>
                </c:pt>
                <c:pt idx="3">
                  <c:v>40312</c:v>
                </c:pt>
                <c:pt idx="4">
                  <c:v>40314</c:v>
                </c:pt>
                <c:pt idx="5">
                  <c:v>40315</c:v>
                </c:pt>
                <c:pt idx="6">
                  <c:v>40317</c:v>
                </c:pt>
                <c:pt idx="7">
                  <c:v>40318</c:v>
                </c:pt>
                <c:pt idx="8">
                  <c:v>40321</c:v>
                </c:pt>
                <c:pt idx="9">
                  <c:v>40328</c:v>
                </c:pt>
                <c:pt idx="10">
                  <c:v>40331</c:v>
                </c:pt>
                <c:pt idx="11">
                  <c:v>40335</c:v>
                </c:pt>
                <c:pt idx="12">
                  <c:v>40336</c:v>
                </c:pt>
                <c:pt idx="13">
                  <c:v>40337</c:v>
                </c:pt>
                <c:pt idx="14">
                  <c:v>40339</c:v>
                </c:pt>
                <c:pt idx="15">
                  <c:v>40340</c:v>
                </c:pt>
                <c:pt idx="16">
                  <c:v>40341</c:v>
                </c:pt>
                <c:pt idx="17">
                  <c:v>40342</c:v>
                </c:pt>
                <c:pt idx="18">
                  <c:v>40343</c:v>
                </c:pt>
                <c:pt idx="19">
                  <c:v>40344</c:v>
                </c:pt>
                <c:pt idx="20">
                  <c:v>40345</c:v>
                </c:pt>
                <c:pt idx="21">
                  <c:v>40351</c:v>
                </c:pt>
                <c:pt idx="22">
                  <c:v>40352</c:v>
                </c:pt>
                <c:pt idx="23">
                  <c:v>40353</c:v>
                </c:pt>
                <c:pt idx="24">
                  <c:v>40354</c:v>
                </c:pt>
                <c:pt idx="25">
                  <c:v>40355</c:v>
                </c:pt>
                <c:pt idx="26">
                  <c:v>40356</c:v>
                </c:pt>
                <c:pt idx="27">
                  <c:v>40358</c:v>
                </c:pt>
                <c:pt idx="28">
                  <c:v>40359</c:v>
                </c:pt>
                <c:pt idx="29">
                  <c:v>40360</c:v>
                </c:pt>
                <c:pt idx="30">
                  <c:v>40361</c:v>
                </c:pt>
                <c:pt idx="31">
                  <c:v>40362</c:v>
                </c:pt>
                <c:pt idx="32">
                  <c:v>40363</c:v>
                </c:pt>
                <c:pt idx="33">
                  <c:v>40364</c:v>
                </c:pt>
                <c:pt idx="34">
                  <c:v>40365</c:v>
                </c:pt>
                <c:pt idx="35">
                  <c:v>40366</c:v>
                </c:pt>
                <c:pt idx="36">
                  <c:v>40367</c:v>
                </c:pt>
                <c:pt idx="37">
                  <c:v>40368</c:v>
                </c:pt>
                <c:pt idx="38">
                  <c:v>40369</c:v>
                </c:pt>
                <c:pt idx="39">
                  <c:v>40370</c:v>
                </c:pt>
                <c:pt idx="40">
                  <c:v>40371</c:v>
                </c:pt>
                <c:pt idx="41">
                  <c:v>40372</c:v>
                </c:pt>
                <c:pt idx="42">
                  <c:v>40373</c:v>
                </c:pt>
                <c:pt idx="43">
                  <c:v>40374</c:v>
                </c:pt>
                <c:pt idx="44">
                  <c:v>40375</c:v>
                </c:pt>
                <c:pt idx="45">
                  <c:v>40376</c:v>
                </c:pt>
                <c:pt idx="46">
                  <c:v>40377</c:v>
                </c:pt>
                <c:pt idx="47">
                  <c:v>40378</c:v>
                </c:pt>
                <c:pt idx="48">
                  <c:v>40379</c:v>
                </c:pt>
                <c:pt idx="49">
                  <c:v>40380</c:v>
                </c:pt>
                <c:pt idx="50">
                  <c:v>40381</c:v>
                </c:pt>
                <c:pt idx="51">
                  <c:v>40382</c:v>
                </c:pt>
                <c:pt idx="52">
                  <c:v>40383</c:v>
                </c:pt>
                <c:pt idx="53">
                  <c:v>40384</c:v>
                </c:pt>
                <c:pt idx="54">
                  <c:v>40385</c:v>
                </c:pt>
                <c:pt idx="55">
                  <c:v>40386</c:v>
                </c:pt>
                <c:pt idx="56">
                  <c:v>40387</c:v>
                </c:pt>
                <c:pt idx="57">
                  <c:v>40388</c:v>
                </c:pt>
                <c:pt idx="58">
                  <c:v>40389</c:v>
                </c:pt>
                <c:pt idx="59">
                  <c:v>40390</c:v>
                </c:pt>
                <c:pt idx="60">
                  <c:v>40391</c:v>
                </c:pt>
                <c:pt idx="61">
                  <c:v>40392</c:v>
                </c:pt>
                <c:pt idx="62">
                  <c:v>40393</c:v>
                </c:pt>
                <c:pt idx="63">
                  <c:v>40394</c:v>
                </c:pt>
                <c:pt idx="64">
                  <c:v>40395</c:v>
                </c:pt>
                <c:pt idx="65">
                  <c:v>40396</c:v>
                </c:pt>
                <c:pt idx="66">
                  <c:v>40397</c:v>
                </c:pt>
                <c:pt idx="67">
                  <c:v>40398</c:v>
                </c:pt>
                <c:pt idx="68">
                  <c:v>40399</c:v>
                </c:pt>
                <c:pt idx="69">
                  <c:v>40400</c:v>
                </c:pt>
                <c:pt idx="70">
                  <c:v>40401</c:v>
                </c:pt>
                <c:pt idx="71">
                  <c:v>40402</c:v>
                </c:pt>
                <c:pt idx="72">
                  <c:v>40403</c:v>
                </c:pt>
                <c:pt idx="73">
                  <c:v>40404</c:v>
                </c:pt>
                <c:pt idx="74">
                  <c:v>40405</c:v>
                </c:pt>
                <c:pt idx="75">
                  <c:v>40406</c:v>
                </c:pt>
                <c:pt idx="76">
                  <c:v>40407</c:v>
                </c:pt>
                <c:pt idx="77">
                  <c:v>40408</c:v>
                </c:pt>
                <c:pt idx="78">
                  <c:v>40409</c:v>
                </c:pt>
                <c:pt idx="79">
                  <c:v>40410</c:v>
                </c:pt>
                <c:pt idx="80">
                  <c:v>40411</c:v>
                </c:pt>
                <c:pt idx="81">
                  <c:v>40412</c:v>
                </c:pt>
                <c:pt idx="82">
                  <c:v>40413</c:v>
                </c:pt>
                <c:pt idx="83">
                  <c:v>40414</c:v>
                </c:pt>
                <c:pt idx="84">
                  <c:v>40415</c:v>
                </c:pt>
                <c:pt idx="85">
                  <c:v>40416</c:v>
                </c:pt>
                <c:pt idx="86">
                  <c:v>40417</c:v>
                </c:pt>
                <c:pt idx="87">
                  <c:v>40418</c:v>
                </c:pt>
                <c:pt idx="88">
                  <c:v>40419</c:v>
                </c:pt>
                <c:pt idx="89">
                  <c:v>40420</c:v>
                </c:pt>
                <c:pt idx="90">
                  <c:v>40421</c:v>
                </c:pt>
                <c:pt idx="91">
                  <c:v>40422</c:v>
                </c:pt>
                <c:pt idx="92">
                  <c:v>40423</c:v>
                </c:pt>
                <c:pt idx="93">
                  <c:v>40424</c:v>
                </c:pt>
                <c:pt idx="94">
                  <c:v>40425</c:v>
                </c:pt>
                <c:pt idx="95">
                  <c:v>40426</c:v>
                </c:pt>
                <c:pt idx="96">
                  <c:v>40427</c:v>
                </c:pt>
                <c:pt idx="97">
                  <c:v>40428</c:v>
                </c:pt>
                <c:pt idx="98">
                  <c:v>40429</c:v>
                </c:pt>
                <c:pt idx="99">
                  <c:v>40430</c:v>
                </c:pt>
                <c:pt idx="100">
                  <c:v>40431</c:v>
                </c:pt>
                <c:pt idx="101">
                  <c:v>40432</c:v>
                </c:pt>
                <c:pt idx="102">
                  <c:v>40433</c:v>
                </c:pt>
                <c:pt idx="103">
                  <c:v>40434</c:v>
                </c:pt>
                <c:pt idx="104">
                  <c:v>40435</c:v>
                </c:pt>
                <c:pt idx="105">
                  <c:v>40438</c:v>
                </c:pt>
                <c:pt idx="106">
                  <c:v>40439</c:v>
                </c:pt>
                <c:pt idx="107">
                  <c:v>40440</c:v>
                </c:pt>
                <c:pt idx="108">
                  <c:v>40443</c:v>
                </c:pt>
                <c:pt idx="109">
                  <c:v>40445</c:v>
                </c:pt>
                <c:pt idx="110">
                  <c:v>40450</c:v>
                </c:pt>
                <c:pt idx="111">
                  <c:v>40452</c:v>
                </c:pt>
                <c:pt idx="112">
                  <c:v>40453</c:v>
                </c:pt>
                <c:pt idx="113">
                  <c:v>40455</c:v>
                </c:pt>
                <c:pt idx="114">
                  <c:v>40456</c:v>
                </c:pt>
                <c:pt idx="115">
                  <c:v>40459</c:v>
                </c:pt>
                <c:pt idx="116">
                  <c:v>40471</c:v>
                </c:pt>
                <c:pt idx="117">
                  <c:v>40482</c:v>
                </c:pt>
              </c:numCache>
            </c:numRef>
          </c:xVal>
          <c:yVal>
            <c:numRef>
              <c:f>'2010'!$AB$1:$AB$118</c:f>
              <c:numCache>
                <c:formatCode>General</c:formatCode>
                <c:ptCount val="118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  <c:pt idx="26">
                  <c:v>1</c:v>
                </c:pt>
                <c:pt idx="27">
                  <c:v>1</c:v>
                </c:pt>
                <c:pt idx="28">
                  <c:v>8</c:v>
                </c:pt>
                <c:pt idx="29">
                  <c:v>3</c:v>
                </c:pt>
                <c:pt idx="30">
                  <c:v>10</c:v>
                </c:pt>
                <c:pt idx="31">
                  <c:v>6</c:v>
                </c:pt>
                <c:pt idx="32">
                  <c:v>6</c:v>
                </c:pt>
                <c:pt idx="33">
                  <c:v>12</c:v>
                </c:pt>
                <c:pt idx="34">
                  <c:v>14</c:v>
                </c:pt>
                <c:pt idx="35">
                  <c:v>8</c:v>
                </c:pt>
                <c:pt idx="36">
                  <c:v>27</c:v>
                </c:pt>
                <c:pt idx="37">
                  <c:v>18</c:v>
                </c:pt>
                <c:pt idx="38">
                  <c:v>24</c:v>
                </c:pt>
                <c:pt idx="39">
                  <c:v>21</c:v>
                </c:pt>
                <c:pt idx="40">
                  <c:v>12</c:v>
                </c:pt>
                <c:pt idx="41">
                  <c:v>10</c:v>
                </c:pt>
                <c:pt idx="42">
                  <c:v>26</c:v>
                </c:pt>
                <c:pt idx="43">
                  <c:v>15</c:v>
                </c:pt>
                <c:pt idx="44">
                  <c:v>33</c:v>
                </c:pt>
                <c:pt idx="45">
                  <c:v>37</c:v>
                </c:pt>
                <c:pt idx="46">
                  <c:v>41</c:v>
                </c:pt>
                <c:pt idx="47">
                  <c:v>15</c:v>
                </c:pt>
                <c:pt idx="48">
                  <c:v>23</c:v>
                </c:pt>
                <c:pt idx="49">
                  <c:v>21</c:v>
                </c:pt>
                <c:pt idx="50">
                  <c:v>37</c:v>
                </c:pt>
                <c:pt idx="51">
                  <c:v>30</c:v>
                </c:pt>
                <c:pt idx="52">
                  <c:v>33</c:v>
                </c:pt>
                <c:pt idx="53">
                  <c:v>20</c:v>
                </c:pt>
                <c:pt idx="54">
                  <c:v>41</c:v>
                </c:pt>
                <c:pt idx="55">
                  <c:v>22</c:v>
                </c:pt>
                <c:pt idx="56">
                  <c:v>35</c:v>
                </c:pt>
                <c:pt idx="57">
                  <c:v>34</c:v>
                </c:pt>
                <c:pt idx="58">
                  <c:v>38</c:v>
                </c:pt>
                <c:pt idx="59">
                  <c:v>36</c:v>
                </c:pt>
                <c:pt idx="60">
                  <c:v>67</c:v>
                </c:pt>
                <c:pt idx="61">
                  <c:v>50</c:v>
                </c:pt>
                <c:pt idx="62">
                  <c:v>52</c:v>
                </c:pt>
                <c:pt idx="63">
                  <c:v>50</c:v>
                </c:pt>
                <c:pt idx="64">
                  <c:v>41</c:v>
                </c:pt>
                <c:pt idx="65">
                  <c:v>46</c:v>
                </c:pt>
                <c:pt idx="66">
                  <c:v>39</c:v>
                </c:pt>
                <c:pt idx="67">
                  <c:v>56</c:v>
                </c:pt>
                <c:pt idx="68">
                  <c:v>33</c:v>
                </c:pt>
                <c:pt idx="69">
                  <c:v>27</c:v>
                </c:pt>
                <c:pt idx="70">
                  <c:v>30</c:v>
                </c:pt>
                <c:pt idx="71">
                  <c:v>20</c:v>
                </c:pt>
                <c:pt idx="72">
                  <c:v>32</c:v>
                </c:pt>
                <c:pt idx="73">
                  <c:v>19</c:v>
                </c:pt>
                <c:pt idx="74">
                  <c:v>25</c:v>
                </c:pt>
                <c:pt idx="75">
                  <c:v>25</c:v>
                </c:pt>
                <c:pt idx="76">
                  <c:v>29</c:v>
                </c:pt>
                <c:pt idx="77">
                  <c:v>44</c:v>
                </c:pt>
                <c:pt idx="78">
                  <c:v>13</c:v>
                </c:pt>
                <c:pt idx="79">
                  <c:v>21</c:v>
                </c:pt>
                <c:pt idx="80">
                  <c:v>16</c:v>
                </c:pt>
                <c:pt idx="81">
                  <c:v>16</c:v>
                </c:pt>
                <c:pt idx="82">
                  <c:v>8</c:v>
                </c:pt>
                <c:pt idx="83">
                  <c:v>3</c:v>
                </c:pt>
                <c:pt idx="84">
                  <c:v>1</c:v>
                </c:pt>
                <c:pt idx="85">
                  <c:v>11</c:v>
                </c:pt>
                <c:pt idx="86">
                  <c:v>8</c:v>
                </c:pt>
                <c:pt idx="87">
                  <c:v>7</c:v>
                </c:pt>
                <c:pt idx="88">
                  <c:v>4</c:v>
                </c:pt>
                <c:pt idx="89">
                  <c:v>9</c:v>
                </c:pt>
                <c:pt idx="90">
                  <c:v>3</c:v>
                </c:pt>
                <c:pt idx="91">
                  <c:v>5</c:v>
                </c:pt>
                <c:pt idx="92">
                  <c:v>5</c:v>
                </c:pt>
                <c:pt idx="93">
                  <c:v>10</c:v>
                </c:pt>
                <c:pt idx="94">
                  <c:v>5</c:v>
                </c:pt>
                <c:pt idx="95">
                  <c:v>14</c:v>
                </c:pt>
                <c:pt idx="96">
                  <c:v>3</c:v>
                </c:pt>
                <c:pt idx="97">
                  <c:v>19</c:v>
                </c:pt>
                <c:pt idx="98">
                  <c:v>4</c:v>
                </c:pt>
                <c:pt idx="99">
                  <c:v>4</c:v>
                </c:pt>
                <c:pt idx="100">
                  <c:v>2</c:v>
                </c:pt>
                <c:pt idx="101">
                  <c:v>6</c:v>
                </c:pt>
                <c:pt idx="102">
                  <c:v>6</c:v>
                </c:pt>
                <c:pt idx="103">
                  <c:v>4</c:v>
                </c:pt>
                <c:pt idx="104">
                  <c:v>2</c:v>
                </c:pt>
                <c:pt idx="105">
                  <c:v>3</c:v>
                </c:pt>
                <c:pt idx="106">
                  <c:v>3</c:v>
                </c:pt>
                <c:pt idx="107">
                  <c:v>1</c:v>
                </c:pt>
                <c:pt idx="108">
                  <c:v>6</c:v>
                </c:pt>
                <c:pt idx="109">
                  <c:v>2</c:v>
                </c:pt>
                <c:pt idx="110">
                  <c:v>1</c:v>
                </c:pt>
                <c:pt idx="111">
                  <c:v>1</c:v>
                </c:pt>
                <c:pt idx="112">
                  <c:v>3</c:v>
                </c:pt>
                <c:pt idx="113">
                  <c:v>1</c:v>
                </c:pt>
                <c:pt idx="114">
                  <c:v>1</c:v>
                </c:pt>
                <c:pt idx="115">
                  <c:v>2</c:v>
                </c:pt>
                <c:pt idx="116">
                  <c:v>1</c:v>
                </c:pt>
                <c:pt idx="117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95040"/>
        <c:axId val="226596128"/>
      </c:scatterChart>
      <c:scatterChart>
        <c:scatterStyle val="smoothMarker"/>
        <c:varyColors val="0"/>
        <c:ser>
          <c:idx val="1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'2010'!$A$3:$A$8</c:f>
              <c:numCache>
                <c:formatCode>m/d/yyyy</c:formatCode>
                <c:ptCount val="6"/>
                <c:pt idx="0">
                  <c:v>40411</c:v>
                </c:pt>
                <c:pt idx="1">
                  <c:v>40412</c:v>
                </c:pt>
                <c:pt idx="2">
                  <c:v>40418</c:v>
                </c:pt>
                <c:pt idx="3">
                  <c:v>40419</c:v>
                </c:pt>
                <c:pt idx="4">
                  <c:v>40425</c:v>
                </c:pt>
                <c:pt idx="5">
                  <c:v>40426</c:v>
                </c:pt>
              </c:numCache>
            </c:numRef>
          </c:xVal>
          <c:yVal>
            <c:numRef>
              <c:f>'2010'!$M$3:$M$8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09184"/>
        <c:axId val="226607008"/>
      </c:scatterChart>
      <c:valAx>
        <c:axId val="22659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6596128"/>
        <c:crosses val="autoZero"/>
        <c:crossBetween val="midCat"/>
        <c:majorUnit val="31"/>
      </c:valAx>
      <c:valAx>
        <c:axId val="22659612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595040"/>
        <c:crosses val="autoZero"/>
        <c:crossBetween val="midCat"/>
      </c:valAx>
      <c:valAx>
        <c:axId val="22660700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609184"/>
        <c:crosses val="max"/>
        <c:crossBetween val="midCat"/>
      </c:valAx>
      <c:valAx>
        <c:axId val="22660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07008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Daily Total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</c:spPr>
          <c:invertIfNegative val="0"/>
          <c:cat>
            <c:numRef>
              <c:f>'2010'!$A$3:$A$8</c:f>
              <c:numCache>
                <c:formatCode>m/d/yyyy</c:formatCode>
                <c:ptCount val="6"/>
                <c:pt idx="0">
                  <c:v>40411</c:v>
                </c:pt>
                <c:pt idx="1">
                  <c:v>40412</c:v>
                </c:pt>
                <c:pt idx="2">
                  <c:v>40418</c:v>
                </c:pt>
                <c:pt idx="3">
                  <c:v>40419</c:v>
                </c:pt>
                <c:pt idx="4">
                  <c:v>40425</c:v>
                </c:pt>
                <c:pt idx="5">
                  <c:v>40426</c:v>
                </c:pt>
              </c:numCache>
            </c:numRef>
          </c:cat>
          <c:val>
            <c:numRef>
              <c:f>'2010'!$M$3:$M$8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608096"/>
        <c:axId val="221878880"/>
      </c:barChart>
      <c:scatterChart>
        <c:scatterStyle val="lineMarker"/>
        <c:varyColors val="0"/>
        <c:ser>
          <c:idx val="3"/>
          <c:order val="1"/>
          <c:tx>
            <c:strRef>
              <c:f>'2011'!$S$2</c:f>
              <c:strCache>
                <c:ptCount val="1"/>
                <c:pt idx="0">
                  <c:v>Accumulated Total</c:v>
                </c:pt>
              </c:strCache>
            </c:strRef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'2010'!$A$3:$A$8</c:f>
              <c:numCache>
                <c:formatCode>m/d/yyyy</c:formatCode>
                <c:ptCount val="6"/>
                <c:pt idx="0">
                  <c:v>40411</c:v>
                </c:pt>
                <c:pt idx="1">
                  <c:v>40412</c:v>
                </c:pt>
                <c:pt idx="2">
                  <c:v>40418</c:v>
                </c:pt>
                <c:pt idx="3">
                  <c:v>40419</c:v>
                </c:pt>
                <c:pt idx="4">
                  <c:v>40425</c:v>
                </c:pt>
                <c:pt idx="5">
                  <c:v>40426</c:v>
                </c:pt>
              </c:numCache>
            </c:numRef>
          </c:xVal>
          <c:yVal>
            <c:numRef>
              <c:f>'2010'!$O$3:$O$8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13</c:v>
                </c:pt>
                <c:pt idx="3">
                  <c:v>16</c:v>
                </c:pt>
                <c:pt idx="4">
                  <c:v>19</c:v>
                </c:pt>
                <c:pt idx="5">
                  <c:v>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83232"/>
        <c:axId val="221881056"/>
      </c:scatterChart>
      <c:dateAx>
        <c:axId val="22660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crossAx val="221878880"/>
        <c:crosses val="autoZero"/>
        <c:auto val="1"/>
        <c:lblOffset val="100"/>
        <c:baseTimeUnit val="days"/>
        <c:majorUnit val="2"/>
      </c:dateAx>
      <c:valAx>
        <c:axId val="22187888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</a:t>
                </a:r>
                <a:r>
                  <a:rPr lang="en-US" baseline="0"/>
                  <a:t> </a:t>
                </a:r>
                <a:r>
                  <a:rPr lang="en-US"/>
                  <a:t>Collection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104441095253718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6608096"/>
        <c:crosses val="autoZero"/>
        <c:crossBetween val="between"/>
      </c:valAx>
      <c:valAx>
        <c:axId val="2218810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1883232"/>
        <c:crosses val="max"/>
        <c:crossBetween val="midCat"/>
      </c:valAx>
      <c:valAx>
        <c:axId val="22188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1881056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 Yakama Nation Pacific Lamprey Broodstock Collection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Template!$E$2</c:f>
              <c:strCache>
                <c:ptCount val="1"/>
                <c:pt idx="0">
                  <c:v>John Day Total</c:v>
                </c:pt>
              </c:strCache>
            </c:strRef>
          </c:tx>
          <c:xVal>
            <c:numRef>
              <c:f>Template!$A$3:$A$15</c:f>
              <c:numCache>
                <c:formatCode>m/d/yyyy</c:formatCode>
                <c:ptCount val="13"/>
              </c:numCache>
            </c:numRef>
          </c:xVal>
          <c:yVal>
            <c:numRef>
              <c:f>Template!$E$3:$E$15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Template!$I$2</c:f>
              <c:strCache>
                <c:ptCount val="1"/>
                <c:pt idx="0">
                  <c:v>The Dalles Total</c:v>
                </c:pt>
              </c:strCache>
            </c:strRef>
          </c:tx>
          <c:xVal>
            <c:numRef>
              <c:f>Template!$A$3:$A$15</c:f>
              <c:numCache>
                <c:formatCode>m/d/yyyy</c:formatCode>
                <c:ptCount val="13"/>
              </c:numCache>
            </c:numRef>
          </c:xVal>
          <c:yVal>
            <c:numRef>
              <c:f>Template!$I$3:$I$15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Template!$L$2</c:f>
              <c:strCache>
                <c:ptCount val="1"/>
                <c:pt idx="0">
                  <c:v>Bonneville Total</c:v>
                </c:pt>
              </c:strCache>
            </c:strRef>
          </c:tx>
          <c:xVal>
            <c:numRef>
              <c:f>Template!$A$3:$A$15</c:f>
              <c:numCache>
                <c:formatCode>m/d/yyyy</c:formatCode>
                <c:ptCount val="13"/>
              </c:numCache>
            </c:numRef>
          </c:xVal>
          <c:yVal>
            <c:numRef>
              <c:f>Template!$L$3:$L$15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04864"/>
        <c:axId val="226307584"/>
      </c:scatterChart>
      <c:valAx>
        <c:axId val="22630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crossAx val="226307584"/>
        <c:crosses val="autoZero"/>
        <c:crossBetween val="midCat"/>
      </c:valAx>
      <c:valAx>
        <c:axId val="226307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Collected Adults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30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638684402615358"/>
          <c:y val="0.24938030865264096"/>
          <c:w val="0.23329722468123437"/>
          <c:h val="0.1893498783856206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 Yakama Nation Pacific Lamprey Broodstock Collection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Template!$M$2</c:f>
              <c:strCache>
                <c:ptCount val="1"/>
                <c:pt idx="0">
                  <c:v>Daily Total</c:v>
                </c:pt>
              </c:strCache>
            </c:strRef>
          </c:tx>
          <c:xVal>
            <c:numRef>
              <c:f>Template!$A$3:$A$15</c:f>
              <c:numCache>
                <c:formatCode>m/d/yyyy</c:formatCode>
                <c:ptCount val="13"/>
              </c:numCache>
            </c:numRef>
          </c:xVal>
          <c:yVal>
            <c:numRef>
              <c:f>Template!$M$3:$M$15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06496"/>
        <c:axId val="226309216"/>
      </c:scatterChart>
      <c:valAx>
        <c:axId val="22630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crossAx val="226309216"/>
        <c:crosses val="autoZero"/>
        <c:crossBetween val="midCat"/>
      </c:valAx>
      <c:valAx>
        <c:axId val="226309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Collected Adults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306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638684402615358"/>
          <c:y val="0.24938030865264096"/>
          <c:w val="0.23329722468123437"/>
          <c:h val="0.18934987838562065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Template!$O$2</c:f>
              <c:strCache>
                <c:ptCount val="1"/>
                <c:pt idx="0">
                  <c:v>Accumulated Total</c:v>
                </c:pt>
              </c:strCache>
            </c:strRef>
          </c:tx>
          <c:xVal>
            <c:numRef>
              <c:f>Template!$A$3:$A$15</c:f>
              <c:numCache>
                <c:formatCode>m/d/yyyy</c:formatCode>
                <c:ptCount val="13"/>
              </c:numCache>
            </c:numRef>
          </c:xVal>
          <c:yVal>
            <c:numRef>
              <c:f>Template!$O$3:$O$15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11392"/>
        <c:axId val="226313024"/>
      </c:scatterChart>
      <c:valAx>
        <c:axId val="226311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26313024"/>
        <c:crosses val="autoZero"/>
        <c:crossBetween val="midCat"/>
      </c:valAx>
      <c:valAx>
        <c:axId val="22631302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3113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2706846019247597"/>
          <c:y val="0.23428468602089558"/>
          <c:w val="0.2951537620297463"/>
          <c:h val="8.3485288023207621E-2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Bonneville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'2015'!$Y$1:$Y$181</c:f>
              <c:numCache>
                <c:formatCode>m/d/yyyy</c:formatCode>
                <c:ptCount val="181"/>
                <c:pt idx="0">
                  <c:v>42125</c:v>
                </c:pt>
                <c:pt idx="1">
                  <c:v>42133</c:v>
                </c:pt>
                <c:pt idx="2">
                  <c:v>42134</c:v>
                </c:pt>
                <c:pt idx="3">
                  <c:v>42135</c:v>
                </c:pt>
                <c:pt idx="4">
                  <c:v>42136</c:v>
                </c:pt>
                <c:pt idx="5">
                  <c:v>42137</c:v>
                </c:pt>
                <c:pt idx="6">
                  <c:v>42138</c:v>
                </c:pt>
                <c:pt idx="7">
                  <c:v>42139</c:v>
                </c:pt>
                <c:pt idx="8">
                  <c:v>42140</c:v>
                </c:pt>
                <c:pt idx="9">
                  <c:v>42142</c:v>
                </c:pt>
                <c:pt idx="10">
                  <c:v>42143</c:v>
                </c:pt>
                <c:pt idx="11">
                  <c:v>42144</c:v>
                </c:pt>
                <c:pt idx="12">
                  <c:v>42145</c:v>
                </c:pt>
                <c:pt idx="13">
                  <c:v>42146</c:v>
                </c:pt>
                <c:pt idx="14">
                  <c:v>42147</c:v>
                </c:pt>
                <c:pt idx="15">
                  <c:v>42148</c:v>
                </c:pt>
                <c:pt idx="16">
                  <c:v>42149</c:v>
                </c:pt>
                <c:pt idx="17">
                  <c:v>42150</c:v>
                </c:pt>
                <c:pt idx="18">
                  <c:v>42151</c:v>
                </c:pt>
                <c:pt idx="19">
                  <c:v>42152</c:v>
                </c:pt>
                <c:pt idx="20">
                  <c:v>42153</c:v>
                </c:pt>
                <c:pt idx="21">
                  <c:v>42154</c:v>
                </c:pt>
                <c:pt idx="22">
                  <c:v>42155</c:v>
                </c:pt>
                <c:pt idx="23">
                  <c:v>42156</c:v>
                </c:pt>
                <c:pt idx="24">
                  <c:v>42157</c:v>
                </c:pt>
                <c:pt idx="25">
                  <c:v>42158</c:v>
                </c:pt>
                <c:pt idx="26">
                  <c:v>42159</c:v>
                </c:pt>
                <c:pt idx="27">
                  <c:v>42160</c:v>
                </c:pt>
                <c:pt idx="28">
                  <c:v>42161</c:v>
                </c:pt>
                <c:pt idx="29">
                  <c:v>42162</c:v>
                </c:pt>
                <c:pt idx="30">
                  <c:v>42163</c:v>
                </c:pt>
                <c:pt idx="31">
                  <c:v>42164</c:v>
                </c:pt>
                <c:pt idx="32">
                  <c:v>42165</c:v>
                </c:pt>
                <c:pt idx="33">
                  <c:v>42166</c:v>
                </c:pt>
                <c:pt idx="34">
                  <c:v>42167</c:v>
                </c:pt>
                <c:pt idx="35">
                  <c:v>42168</c:v>
                </c:pt>
                <c:pt idx="36">
                  <c:v>42169</c:v>
                </c:pt>
                <c:pt idx="37">
                  <c:v>42170</c:v>
                </c:pt>
                <c:pt idx="38">
                  <c:v>42171</c:v>
                </c:pt>
                <c:pt idx="39">
                  <c:v>42172</c:v>
                </c:pt>
                <c:pt idx="40">
                  <c:v>42173</c:v>
                </c:pt>
                <c:pt idx="41">
                  <c:v>42174</c:v>
                </c:pt>
                <c:pt idx="42">
                  <c:v>42175</c:v>
                </c:pt>
                <c:pt idx="43">
                  <c:v>42176</c:v>
                </c:pt>
                <c:pt idx="44">
                  <c:v>42177</c:v>
                </c:pt>
                <c:pt idx="45">
                  <c:v>42178</c:v>
                </c:pt>
                <c:pt idx="46">
                  <c:v>42179</c:v>
                </c:pt>
                <c:pt idx="47">
                  <c:v>42180</c:v>
                </c:pt>
                <c:pt idx="48">
                  <c:v>42181</c:v>
                </c:pt>
                <c:pt idx="49">
                  <c:v>42182</c:v>
                </c:pt>
                <c:pt idx="50">
                  <c:v>42183</c:v>
                </c:pt>
                <c:pt idx="51">
                  <c:v>42184</c:v>
                </c:pt>
                <c:pt idx="52">
                  <c:v>42185</c:v>
                </c:pt>
                <c:pt idx="53">
                  <c:v>42186</c:v>
                </c:pt>
                <c:pt idx="54">
                  <c:v>42187</c:v>
                </c:pt>
                <c:pt idx="55">
                  <c:v>42188</c:v>
                </c:pt>
                <c:pt idx="56">
                  <c:v>42189</c:v>
                </c:pt>
                <c:pt idx="57">
                  <c:v>42190</c:v>
                </c:pt>
                <c:pt idx="58">
                  <c:v>42191</c:v>
                </c:pt>
                <c:pt idx="59">
                  <c:v>42192</c:v>
                </c:pt>
                <c:pt idx="60">
                  <c:v>42193</c:v>
                </c:pt>
                <c:pt idx="61">
                  <c:v>42194</c:v>
                </c:pt>
                <c:pt idx="62">
                  <c:v>42195</c:v>
                </c:pt>
                <c:pt idx="63">
                  <c:v>42196</c:v>
                </c:pt>
                <c:pt idx="64">
                  <c:v>42197</c:v>
                </c:pt>
                <c:pt idx="65">
                  <c:v>42198</c:v>
                </c:pt>
                <c:pt idx="66">
                  <c:v>42199</c:v>
                </c:pt>
                <c:pt idx="67">
                  <c:v>42200</c:v>
                </c:pt>
                <c:pt idx="68">
                  <c:v>42201</c:v>
                </c:pt>
                <c:pt idx="69">
                  <c:v>42202</c:v>
                </c:pt>
                <c:pt idx="70">
                  <c:v>42203</c:v>
                </c:pt>
                <c:pt idx="71">
                  <c:v>42204</c:v>
                </c:pt>
                <c:pt idx="72">
                  <c:v>42205</c:v>
                </c:pt>
                <c:pt idx="73">
                  <c:v>42206</c:v>
                </c:pt>
                <c:pt idx="74">
                  <c:v>42207</c:v>
                </c:pt>
                <c:pt idx="75">
                  <c:v>42208</c:v>
                </c:pt>
                <c:pt idx="76">
                  <c:v>42209</c:v>
                </c:pt>
                <c:pt idx="77">
                  <c:v>42210</c:v>
                </c:pt>
                <c:pt idx="78">
                  <c:v>42211</c:v>
                </c:pt>
                <c:pt idx="79">
                  <c:v>42212</c:v>
                </c:pt>
                <c:pt idx="80">
                  <c:v>42213</c:v>
                </c:pt>
                <c:pt idx="81">
                  <c:v>42214</c:v>
                </c:pt>
                <c:pt idx="82">
                  <c:v>42215</c:v>
                </c:pt>
                <c:pt idx="83">
                  <c:v>42216</c:v>
                </c:pt>
                <c:pt idx="84">
                  <c:v>42217</c:v>
                </c:pt>
                <c:pt idx="85">
                  <c:v>42218</c:v>
                </c:pt>
                <c:pt idx="86">
                  <c:v>42219</c:v>
                </c:pt>
                <c:pt idx="87">
                  <c:v>42220</c:v>
                </c:pt>
                <c:pt idx="88">
                  <c:v>42221</c:v>
                </c:pt>
                <c:pt idx="89">
                  <c:v>42222</c:v>
                </c:pt>
                <c:pt idx="90">
                  <c:v>42223</c:v>
                </c:pt>
                <c:pt idx="91">
                  <c:v>42224</c:v>
                </c:pt>
                <c:pt idx="92">
                  <c:v>42225</c:v>
                </c:pt>
                <c:pt idx="93">
                  <c:v>42226</c:v>
                </c:pt>
                <c:pt idx="94">
                  <c:v>42227</c:v>
                </c:pt>
                <c:pt idx="95">
                  <c:v>42228</c:v>
                </c:pt>
                <c:pt idx="96">
                  <c:v>42229</c:v>
                </c:pt>
                <c:pt idx="97">
                  <c:v>42230</c:v>
                </c:pt>
                <c:pt idx="98">
                  <c:v>42231</c:v>
                </c:pt>
                <c:pt idx="99">
                  <c:v>42232</c:v>
                </c:pt>
                <c:pt idx="100">
                  <c:v>42233</c:v>
                </c:pt>
                <c:pt idx="101">
                  <c:v>42234</c:v>
                </c:pt>
                <c:pt idx="102">
                  <c:v>42235</c:v>
                </c:pt>
                <c:pt idx="103">
                  <c:v>42236</c:v>
                </c:pt>
                <c:pt idx="104">
                  <c:v>42237</c:v>
                </c:pt>
                <c:pt idx="105">
                  <c:v>42238</c:v>
                </c:pt>
                <c:pt idx="106">
                  <c:v>42239</c:v>
                </c:pt>
                <c:pt idx="107">
                  <c:v>42240</c:v>
                </c:pt>
                <c:pt idx="108">
                  <c:v>42241</c:v>
                </c:pt>
                <c:pt idx="109">
                  <c:v>42242</c:v>
                </c:pt>
                <c:pt idx="110">
                  <c:v>42243</c:v>
                </c:pt>
                <c:pt idx="111">
                  <c:v>42244</c:v>
                </c:pt>
                <c:pt idx="112">
                  <c:v>42245</c:v>
                </c:pt>
                <c:pt idx="113">
                  <c:v>42246</c:v>
                </c:pt>
                <c:pt idx="114">
                  <c:v>42247</c:v>
                </c:pt>
                <c:pt idx="115">
                  <c:v>42248</c:v>
                </c:pt>
                <c:pt idx="116">
                  <c:v>42249</c:v>
                </c:pt>
                <c:pt idx="117">
                  <c:v>42250</c:v>
                </c:pt>
                <c:pt idx="118">
                  <c:v>42251</c:v>
                </c:pt>
                <c:pt idx="119">
                  <c:v>42252</c:v>
                </c:pt>
                <c:pt idx="120">
                  <c:v>42253</c:v>
                </c:pt>
                <c:pt idx="121">
                  <c:v>42254</c:v>
                </c:pt>
                <c:pt idx="122">
                  <c:v>42255</c:v>
                </c:pt>
                <c:pt idx="123">
                  <c:v>42256</c:v>
                </c:pt>
                <c:pt idx="124">
                  <c:v>42257</c:v>
                </c:pt>
                <c:pt idx="125">
                  <c:v>42258</c:v>
                </c:pt>
                <c:pt idx="126">
                  <c:v>42259</c:v>
                </c:pt>
                <c:pt idx="127">
                  <c:v>42260</c:v>
                </c:pt>
                <c:pt idx="128">
                  <c:v>42261</c:v>
                </c:pt>
                <c:pt idx="129">
                  <c:v>42262</c:v>
                </c:pt>
                <c:pt idx="130">
                  <c:v>42264</c:v>
                </c:pt>
                <c:pt idx="131">
                  <c:v>42265</c:v>
                </c:pt>
                <c:pt idx="132">
                  <c:v>42266</c:v>
                </c:pt>
                <c:pt idx="133">
                  <c:v>42267</c:v>
                </c:pt>
                <c:pt idx="134">
                  <c:v>42268</c:v>
                </c:pt>
                <c:pt idx="135">
                  <c:v>42269</c:v>
                </c:pt>
                <c:pt idx="136">
                  <c:v>42270</c:v>
                </c:pt>
                <c:pt idx="137">
                  <c:v>42272</c:v>
                </c:pt>
                <c:pt idx="138">
                  <c:v>42273</c:v>
                </c:pt>
                <c:pt idx="139">
                  <c:v>42274</c:v>
                </c:pt>
                <c:pt idx="140">
                  <c:v>42276</c:v>
                </c:pt>
                <c:pt idx="141">
                  <c:v>42277</c:v>
                </c:pt>
                <c:pt idx="142">
                  <c:v>42278</c:v>
                </c:pt>
                <c:pt idx="143">
                  <c:v>42280</c:v>
                </c:pt>
                <c:pt idx="144">
                  <c:v>42282</c:v>
                </c:pt>
                <c:pt idx="145">
                  <c:v>42283</c:v>
                </c:pt>
                <c:pt idx="146">
                  <c:v>42284</c:v>
                </c:pt>
                <c:pt idx="147">
                  <c:v>42285</c:v>
                </c:pt>
                <c:pt idx="148">
                  <c:v>42286</c:v>
                </c:pt>
                <c:pt idx="149">
                  <c:v>42287</c:v>
                </c:pt>
                <c:pt idx="150">
                  <c:v>42288</c:v>
                </c:pt>
                <c:pt idx="151">
                  <c:v>42289</c:v>
                </c:pt>
                <c:pt idx="152">
                  <c:v>42290</c:v>
                </c:pt>
                <c:pt idx="153">
                  <c:v>42291</c:v>
                </c:pt>
                <c:pt idx="154">
                  <c:v>42292</c:v>
                </c:pt>
                <c:pt idx="155">
                  <c:v>42293</c:v>
                </c:pt>
                <c:pt idx="156">
                  <c:v>42294</c:v>
                </c:pt>
                <c:pt idx="157">
                  <c:v>42296</c:v>
                </c:pt>
                <c:pt idx="158">
                  <c:v>42299</c:v>
                </c:pt>
                <c:pt idx="159">
                  <c:v>42301</c:v>
                </c:pt>
                <c:pt idx="160">
                  <c:v>42302</c:v>
                </c:pt>
                <c:pt idx="161">
                  <c:v>42303</c:v>
                </c:pt>
                <c:pt idx="162">
                  <c:v>42305</c:v>
                </c:pt>
                <c:pt idx="163">
                  <c:v>42306</c:v>
                </c:pt>
                <c:pt idx="164">
                  <c:v>42308</c:v>
                </c:pt>
                <c:pt idx="165">
                  <c:v>42309</c:v>
                </c:pt>
                <c:pt idx="166">
                  <c:v>42310</c:v>
                </c:pt>
                <c:pt idx="167">
                  <c:v>42311</c:v>
                </c:pt>
                <c:pt idx="168">
                  <c:v>42312</c:v>
                </c:pt>
                <c:pt idx="169">
                  <c:v>42313</c:v>
                </c:pt>
                <c:pt idx="170">
                  <c:v>42314</c:v>
                </c:pt>
                <c:pt idx="171">
                  <c:v>42315</c:v>
                </c:pt>
                <c:pt idx="172">
                  <c:v>42316</c:v>
                </c:pt>
                <c:pt idx="173">
                  <c:v>42325</c:v>
                </c:pt>
                <c:pt idx="174">
                  <c:v>42326</c:v>
                </c:pt>
                <c:pt idx="175">
                  <c:v>42327</c:v>
                </c:pt>
                <c:pt idx="176">
                  <c:v>42332</c:v>
                </c:pt>
                <c:pt idx="177">
                  <c:v>42338</c:v>
                </c:pt>
                <c:pt idx="178">
                  <c:v>42345</c:v>
                </c:pt>
                <c:pt idx="179">
                  <c:v>42346</c:v>
                </c:pt>
                <c:pt idx="180">
                  <c:v>42347</c:v>
                </c:pt>
              </c:numCache>
            </c:numRef>
          </c:xVal>
          <c:yVal>
            <c:numRef>
              <c:f>'2015'!$Z$1:$Z$181</c:f>
              <c:numCache>
                <c:formatCode>General</c:formatCode>
                <c:ptCount val="181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10</c:v>
                </c:pt>
                <c:pt idx="11">
                  <c:v>1</c:v>
                </c:pt>
                <c:pt idx="12">
                  <c:v>16</c:v>
                </c:pt>
                <c:pt idx="13">
                  <c:v>15</c:v>
                </c:pt>
                <c:pt idx="14">
                  <c:v>16</c:v>
                </c:pt>
                <c:pt idx="15">
                  <c:v>8</c:v>
                </c:pt>
                <c:pt idx="16">
                  <c:v>35</c:v>
                </c:pt>
                <c:pt idx="17">
                  <c:v>47</c:v>
                </c:pt>
                <c:pt idx="18">
                  <c:v>26</c:v>
                </c:pt>
                <c:pt idx="19">
                  <c:v>65</c:v>
                </c:pt>
                <c:pt idx="20">
                  <c:v>219</c:v>
                </c:pt>
                <c:pt idx="21">
                  <c:v>180</c:v>
                </c:pt>
                <c:pt idx="22">
                  <c:v>266</c:v>
                </c:pt>
                <c:pt idx="23">
                  <c:v>126</c:v>
                </c:pt>
                <c:pt idx="24">
                  <c:v>132</c:v>
                </c:pt>
                <c:pt idx="25">
                  <c:v>206</c:v>
                </c:pt>
                <c:pt idx="26">
                  <c:v>139</c:v>
                </c:pt>
                <c:pt idx="27">
                  <c:v>259</c:v>
                </c:pt>
                <c:pt idx="28">
                  <c:v>165</c:v>
                </c:pt>
                <c:pt idx="29">
                  <c:v>216</c:v>
                </c:pt>
                <c:pt idx="30">
                  <c:v>401</c:v>
                </c:pt>
                <c:pt idx="31">
                  <c:v>376</c:v>
                </c:pt>
                <c:pt idx="32">
                  <c:v>458</c:v>
                </c:pt>
                <c:pt idx="33">
                  <c:v>267</c:v>
                </c:pt>
                <c:pt idx="34">
                  <c:v>228</c:v>
                </c:pt>
                <c:pt idx="35">
                  <c:v>246</c:v>
                </c:pt>
                <c:pt idx="36">
                  <c:v>185</c:v>
                </c:pt>
                <c:pt idx="37">
                  <c:v>455</c:v>
                </c:pt>
                <c:pt idx="38">
                  <c:v>698</c:v>
                </c:pt>
                <c:pt idx="39">
                  <c:v>557</c:v>
                </c:pt>
                <c:pt idx="40">
                  <c:v>630</c:v>
                </c:pt>
                <c:pt idx="41">
                  <c:v>721</c:v>
                </c:pt>
                <c:pt idx="42">
                  <c:v>565</c:v>
                </c:pt>
                <c:pt idx="43">
                  <c:v>339</c:v>
                </c:pt>
                <c:pt idx="44">
                  <c:v>598</c:v>
                </c:pt>
                <c:pt idx="45">
                  <c:v>373</c:v>
                </c:pt>
                <c:pt idx="46">
                  <c:v>345</c:v>
                </c:pt>
                <c:pt idx="47">
                  <c:v>311</c:v>
                </c:pt>
                <c:pt idx="48">
                  <c:v>317</c:v>
                </c:pt>
                <c:pt idx="49">
                  <c:v>455</c:v>
                </c:pt>
                <c:pt idx="50">
                  <c:v>298</c:v>
                </c:pt>
                <c:pt idx="51">
                  <c:v>753</c:v>
                </c:pt>
                <c:pt idx="52">
                  <c:v>659</c:v>
                </c:pt>
                <c:pt idx="53">
                  <c:v>464</c:v>
                </c:pt>
                <c:pt idx="54">
                  <c:v>305</c:v>
                </c:pt>
                <c:pt idx="55">
                  <c:v>347</c:v>
                </c:pt>
                <c:pt idx="56">
                  <c:v>519</c:v>
                </c:pt>
                <c:pt idx="57">
                  <c:v>418</c:v>
                </c:pt>
                <c:pt idx="58">
                  <c:v>409</c:v>
                </c:pt>
                <c:pt idx="59">
                  <c:v>442</c:v>
                </c:pt>
                <c:pt idx="60">
                  <c:v>201</c:v>
                </c:pt>
                <c:pt idx="61">
                  <c:v>456</c:v>
                </c:pt>
                <c:pt idx="62">
                  <c:v>566</c:v>
                </c:pt>
                <c:pt idx="63">
                  <c:v>407</c:v>
                </c:pt>
                <c:pt idx="64">
                  <c:v>325</c:v>
                </c:pt>
                <c:pt idx="65">
                  <c:v>613</c:v>
                </c:pt>
                <c:pt idx="66">
                  <c:v>770</c:v>
                </c:pt>
                <c:pt idx="67">
                  <c:v>510</c:v>
                </c:pt>
                <c:pt idx="68">
                  <c:v>820</c:v>
                </c:pt>
                <c:pt idx="69">
                  <c:v>509</c:v>
                </c:pt>
                <c:pt idx="70">
                  <c:v>660</c:v>
                </c:pt>
                <c:pt idx="71">
                  <c:v>514</c:v>
                </c:pt>
                <c:pt idx="72">
                  <c:v>1051</c:v>
                </c:pt>
                <c:pt idx="73">
                  <c:v>985</c:v>
                </c:pt>
                <c:pt idx="74">
                  <c:v>659</c:v>
                </c:pt>
                <c:pt idx="75">
                  <c:v>594</c:v>
                </c:pt>
                <c:pt idx="76">
                  <c:v>575</c:v>
                </c:pt>
                <c:pt idx="77">
                  <c:v>363</c:v>
                </c:pt>
                <c:pt idx="78">
                  <c:v>323</c:v>
                </c:pt>
                <c:pt idx="79">
                  <c:v>402</c:v>
                </c:pt>
                <c:pt idx="80">
                  <c:v>306</c:v>
                </c:pt>
                <c:pt idx="81">
                  <c:v>417</c:v>
                </c:pt>
                <c:pt idx="82">
                  <c:v>456</c:v>
                </c:pt>
                <c:pt idx="83">
                  <c:v>428</c:v>
                </c:pt>
                <c:pt idx="84">
                  <c:v>1047</c:v>
                </c:pt>
                <c:pt idx="85">
                  <c:v>876</c:v>
                </c:pt>
                <c:pt idx="86">
                  <c:v>120</c:v>
                </c:pt>
                <c:pt idx="87">
                  <c:v>616</c:v>
                </c:pt>
                <c:pt idx="88">
                  <c:v>503</c:v>
                </c:pt>
                <c:pt idx="89">
                  <c:v>433</c:v>
                </c:pt>
                <c:pt idx="90">
                  <c:v>332</c:v>
                </c:pt>
                <c:pt idx="91">
                  <c:v>513</c:v>
                </c:pt>
                <c:pt idx="92">
                  <c:v>1043</c:v>
                </c:pt>
                <c:pt idx="93">
                  <c:v>190</c:v>
                </c:pt>
                <c:pt idx="94">
                  <c:v>483</c:v>
                </c:pt>
                <c:pt idx="95">
                  <c:v>432</c:v>
                </c:pt>
                <c:pt idx="96">
                  <c:v>401</c:v>
                </c:pt>
                <c:pt idx="97">
                  <c:v>252</c:v>
                </c:pt>
                <c:pt idx="98">
                  <c:v>292</c:v>
                </c:pt>
                <c:pt idx="99">
                  <c:v>186</c:v>
                </c:pt>
                <c:pt idx="100">
                  <c:v>155</c:v>
                </c:pt>
                <c:pt idx="101">
                  <c:v>171</c:v>
                </c:pt>
                <c:pt idx="102">
                  <c:v>128</c:v>
                </c:pt>
                <c:pt idx="103">
                  <c:v>136</c:v>
                </c:pt>
                <c:pt idx="104">
                  <c:v>246</c:v>
                </c:pt>
                <c:pt idx="105">
                  <c:v>32</c:v>
                </c:pt>
                <c:pt idx="106">
                  <c:v>89</c:v>
                </c:pt>
                <c:pt idx="107">
                  <c:v>116</c:v>
                </c:pt>
                <c:pt idx="108">
                  <c:v>85</c:v>
                </c:pt>
                <c:pt idx="109">
                  <c:v>132</c:v>
                </c:pt>
                <c:pt idx="110">
                  <c:v>105</c:v>
                </c:pt>
                <c:pt idx="111">
                  <c:v>30</c:v>
                </c:pt>
                <c:pt idx="112">
                  <c:v>52</c:v>
                </c:pt>
                <c:pt idx="113">
                  <c:v>70</c:v>
                </c:pt>
                <c:pt idx="114">
                  <c:v>14</c:v>
                </c:pt>
                <c:pt idx="115">
                  <c:v>78</c:v>
                </c:pt>
                <c:pt idx="116">
                  <c:v>80</c:v>
                </c:pt>
                <c:pt idx="117">
                  <c:v>76</c:v>
                </c:pt>
                <c:pt idx="118">
                  <c:v>66</c:v>
                </c:pt>
                <c:pt idx="119">
                  <c:v>63</c:v>
                </c:pt>
                <c:pt idx="120">
                  <c:v>114</c:v>
                </c:pt>
                <c:pt idx="121">
                  <c:v>39</c:v>
                </c:pt>
                <c:pt idx="122">
                  <c:v>22</c:v>
                </c:pt>
                <c:pt idx="123">
                  <c:v>16</c:v>
                </c:pt>
                <c:pt idx="124">
                  <c:v>38</c:v>
                </c:pt>
                <c:pt idx="125">
                  <c:v>52</c:v>
                </c:pt>
                <c:pt idx="126">
                  <c:v>53</c:v>
                </c:pt>
                <c:pt idx="127">
                  <c:v>67</c:v>
                </c:pt>
                <c:pt idx="128">
                  <c:v>11</c:v>
                </c:pt>
                <c:pt idx="129">
                  <c:v>35</c:v>
                </c:pt>
                <c:pt idx="130">
                  <c:v>15</c:v>
                </c:pt>
                <c:pt idx="131">
                  <c:v>7</c:v>
                </c:pt>
                <c:pt idx="132">
                  <c:v>13</c:v>
                </c:pt>
                <c:pt idx="133">
                  <c:v>4</c:v>
                </c:pt>
                <c:pt idx="134">
                  <c:v>25</c:v>
                </c:pt>
                <c:pt idx="135">
                  <c:v>4</c:v>
                </c:pt>
                <c:pt idx="136">
                  <c:v>19</c:v>
                </c:pt>
                <c:pt idx="137">
                  <c:v>11</c:v>
                </c:pt>
                <c:pt idx="138">
                  <c:v>12</c:v>
                </c:pt>
                <c:pt idx="139">
                  <c:v>12</c:v>
                </c:pt>
                <c:pt idx="140">
                  <c:v>1</c:v>
                </c:pt>
                <c:pt idx="141">
                  <c:v>5</c:v>
                </c:pt>
                <c:pt idx="142">
                  <c:v>6</c:v>
                </c:pt>
                <c:pt idx="143">
                  <c:v>4</c:v>
                </c:pt>
                <c:pt idx="144">
                  <c:v>1</c:v>
                </c:pt>
                <c:pt idx="145">
                  <c:v>3</c:v>
                </c:pt>
                <c:pt idx="146">
                  <c:v>6</c:v>
                </c:pt>
                <c:pt idx="147">
                  <c:v>4</c:v>
                </c:pt>
                <c:pt idx="148">
                  <c:v>3</c:v>
                </c:pt>
                <c:pt idx="149">
                  <c:v>20</c:v>
                </c:pt>
                <c:pt idx="150">
                  <c:v>8</c:v>
                </c:pt>
                <c:pt idx="151">
                  <c:v>10</c:v>
                </c:pt>
                <c:pt idx="152">
                  <c:v>10</c:v>
                </c:pt>
                <c:pt idx="153">
                  <c:v>1</c:v>
                </c:pt>
                <c:pt idx="154">
                  <c:v>3</c:v>
                </c:pt>
                <c:pt idx="155">
                  <c:v>5</c:v>
                </c:pt>
                <c:pt idx="156">
                  <c:v>8</c:v>
                </c:pt>
                <c:pt idx="157">
                  <c:v>5</c:v>
                </c:pt>
                <c:pt idx="158">
                  <c:v>6</c:v>
                </c:pt>
                <c:pt idx="159">
                  <c:v>3</c:v>
                </c:pt>
                <c:pt idx="160">
                  <c:v>1</c:v>
                </c:pt>
                <c:pt idx="161">
                  <c:v>2</c:v>
                </c:pt>
                <c:pt idx="162">
                  <c:v>4</c:v>
                </c:pt>
                <c:pt idx="163">
                  <c:v>1</c:v>
                </c:pt>
                <c:pt idx="164">
                  <c:v>24</c:v>
                </c:pt>
                <c:pt idx="165">
                  <c:v>32</c:v>
                </c:pt>
                <c:pt idx="166">
                  <c:v>21</c:v>
                </c:pt>
                <c:pt idx="167">
                  <c:v>16</c:v>
                </c:pt>
                <c:pt idx="168">
                  <c:v>9</c:v>
                </c:pt>
                <c:pt idx="169">
                  <c:v>6</c:v>
                </c:pt>
                <c:pt idx="170">
                  <c:v>2</c:v>
                </c:pt>
                <c:pt idx="171">
                  <c:v>5</c:v>
                </c:pt>
                <c:pt idx="172">
                  <c:v>2</c:v>
                </c:pt>
                <c:pt idx="173">
                  <c:v>60</c:v>
                </c:pt>
                <c:pt idx="174">
                  <c:v>6</c:v>
                </c:pt>
                <c:pt idx="175">
                  <c:v>7</c:v>
                </c:pt>
                <c:pt idx="176">
                  <c:v>2</c:v>
                </c:pt>
                <c:pt idx="177">
                  <c:v>4</c:v>
                </c:pt>
                <c:pt idx="178">
                  <c:v>1</c:v>
                </c:pt>
                <c:pt idx="179">
                  <c:v>5</c:v>
                </c:pt>
                <c:pt idx="180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69968"/>
        <c:axId val="136260720"/>
      </c:scatterChart>
      <c:scatterChart>
        <c:scatterStyle val="smoothMarker"/>
        <c:varyColors val="0"/>
        <c:ser>
          <c:idx val="1"/>
          <c:order val="1"/>
          <c:tx>
            <c:v>Bonneville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'2015'!$A$4:$A$7</c:f>
              <c:numCache>
                <c:formatCode>m/d/yyyy</c:formatCode>
                <c:ptCount val="4"/>
                <c:pt idx="0">
                  <c:v>42164</c:v>
                </c:pt>
                <c:pt idx="1">
                  <c:v>42167</c:v>
                </c:pt>
                <c:pt idx="2">
                  <c:v>42174</c:v>
                </c:pt>
                <c:pt idx="3">
                  <c:v>42187</c:v>
                </c:pt>
              </c:numCache>
            </c:numRef>
          </c:xVal>
          <c:yVal>
            <c:numRef>
              <c:f>'2015'!$I$4:$I$7</c:f>
              <c:numCache>
                <c:formatCode>General</c:formatCode>
                <c:ptCount val="4"/>
                <c:pt idx="0">
                  <c:v>116</c:v>
                </c:pt>
                <c:pt idx="1">
                  <c:v>19</c:v>
                </c:pt>
                <c:pt idx="2">
                  <c:v>113</c:v>
                </c:pt>
                <c:pt idx="3">
                  <c:v>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56912"/>
        <c:axId val="136270512"/>
      </c:scatterChart>
      <c:valAx>
        <c:axId val="13626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6260720"/>
        <c:crosses val="autoZero"/>
        <c:crossBetween val="midCat"/>
        <c:majorUnit val="31"/>
      </c:valAx>
      <c:valAx>
        <c:axId val="13626072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269968"/>
        <c:crosses val="autoZero"/>
        <c:crossBetween val="midCat"/>
      </c:valAx>
      <c:valAx>
        <c:axId val="13627051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256912"/>
        <c:crosses val="max"/>
        <c:crossBetween val="midCat"/>
      </c:valAx>
      <c:valAx>
        <c:axId val="1362569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6270512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1"/>
          <c:tx>
            <c:v>The Dalles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'2015'!$AC$1:$AC$152</c:f>
              <c:numCache>
                <c:formatCode>m/d/yyyy</c:formatCode>
                <c:ptCount val="152"/>
                <c:pt idx="0">
                  <c:v>42139</c:v>
                </c:pt>
                <c:pt idx="1">
                  <c:v>42140</c:v>
                </c:pt>
                <c:pt idx="2">
                  <c:v>42141</c:v>
                </c:pt>
                <c:pt idx="3">
                  <c:v>42145</c:v>
                </c:pt>
                <c:pt idx="4">
                  <c:v>42147</c:v>
                </c:pt>
                <c:pt idx="5">
                  <c:v>42148</c:v>
                </c:pt>
                <c:pt idx="6">
                  <c:v>42149</c:v>
                </c:pt>
                <c:pt idx="7">
                  <c:v>42150</c:v>
                </c:pt>
                <c:pt idx="8">
                  <c:v>42152</c:v>
                </c:pt>
                <c:pt idx="9">
                  <c:v>42153</c:v>
                </c:pt>
                <c:pt idx="10">
                  <c:v>42154</c:v>
                </c:pt>
                <c:pt idx="11">
                  <c:v>42155</c:v>
                </c:pt>
                <c:pt idx="12">
                  <c:v>42156</c:v>
                </c:pt>
                <c:pt idx="13">
                  <c:v>42157</c:v>
                </c:pt>
                <c:pt idx="14">
                  <c:v>42158</c:v>
                </c:pt>
                <c:pt idx="15">
                  <c:v>42159</c:v>
                </c:pt>
                <c:pt idx="16">
                  <c:v>42160</c:v>
                </c:pt>
                <c:pt idx="17">
                  <c:v>42161</c:v>
                </c:pt>
                <c:pt idx="18">
                  <c:v>42162</c:v>
                </c:pt>
                <c:pt idx="19">
                  <c:v>42163</c:v>
                </c:pt>
                <c:pt idx="20">
                  <c:v>42164</c:v>
                </c:pt>
                <c:pt idx="21">
                  <c:v>42165</c:v>
                </c:pt>
                <c:pt idx="22">
                  <c:v>42166</c:v>
                </c:pt>
                <c:pt idx="23">
                  <c:v>42167</c:v>
                </c:pt>
                <c:pt idx="24">
                  <c:v>42168</c:v>
                </c:pt>
                <c:pt idx="25">
                  <c:v>42169</c:v>
                </c:pt>
                <c:pt idx="26">
                  <c:v>42170</c:v>
                </c:pt>
                <c:pt idx="27">
                  <c:v>42171</c:v>
                </c:pt>
                <c:pt idx="28">
                  <c:v>42172</c:v>
                </c:pt>
                <c:pt idx="29">
                  <c:v>42173</c:v>
                </c:pt>
                <c:pt idx="30">
                  <c:v>42174</c:v>
                </c:pt>
                <c:pt idx="31">
                  <c:v>42175</c:v>
                </c:pt>
                <c:pt idx="32">
                  <c:v>42176</c:v>
                </c:pt>
                <c:pt idx="33">
                  <c:v>42177</c:v>
                </c:pt>
                <c:pt idx="34">
                  <c:v>42178</c:v>
                </c:pt>
                <c:pt idx="35">
                  <c:v>42179</c:v>
                </c:pt>
                <c:pt idx="36">
                  <c:v>42180</c:v>
                </c:pt>
                <c:pt idx="37">
                  <c:v>42181</c:v>
                </c:pt>
                <c:pt idx="38">
                  <c:v>42182</c:v>
                </c:pt>
                <c:pt idx="39">
                  <c:v>42183</c:v>
                </c:pt>
                <c:pt idx="40">
                  <c:v>42184</c:v>
                </c:pt>
                <c:pt idx="41">
                  <c:v>42185</c:v>
                </c:pt>
                <c:pt idx="42">
                  <c:v>42186</c:v>
                </c:pt>
                <c:pt idx="43">
                  <c:v>42187</c:v>
                </c:pt>
                <c:pt idx="44">
                  <c:v>42188</c:v>
                </c:pt>
                <c:pt idx="45">
                  <c:v>42189</c:v>
                </c:pt>
                <c:pt idx="46">
                  <c:v>42190</c:v>
                </c:pt>
                <c:pt idx="47">
                  <c:v>42191</c:v>
                </c:pt>
                <c:pt idx="48">
                  <c:v>42192</c:v>
                </c:pt>
                <c:pt idx="49">
                  <c:v>42193</c:v>
                </c:pt>
                <c:pt idx="50">
                  <c:v>42194</c:v>
                </c:pt>
                <c:pt idx="51">
                  <c:v>42195</c:v>
                </c:pt>
                <c:pt idx="52">
                  <c:v>42196</c:v>
                </c:pt>
                <c:pt idx="53">
                  <c:v>42197</c:v>
                </c:pt>
                <c:pt idx="54">
                  <c:v>42198</c:v>
                </c:pt>
                <c:pt idx="55">
                  <c:v>42199</c:v>
                </c:pt>
                <c:pt idx="56">
                  <c:v>42200</c:v>
                </c:pt>
                <c:pt idx="57">
                  <c:v>42201</c:v>
                </c:pt>
                <c:pt idx="58">
                  <c:v>42202</c:v>
                </c:pt>
                <c:pt idx="59">
                  <c:v>42203</c:v>
                </c:pt>
                <c:pt idx="60">
                  <c:v>42204</c:v>
                </c:pt>
                <c:pt idx="61">
                  <c:v>42205</c:v>
                </c:pt>
                <c:pt idx="62">
                  <c:v>42206</c:v>
                </c:pt>
                <c:pt idx="63">
                  <c:v>42207</c:v>
                </c:pt>
                <c:pt idx="64">
                  <c:v>42208</c:v>
                </c:pt>
                <c:pt idx="65">
                  <c:v>42209</c:v>
                </c:pt>
                <c:pt idx="66">
                  <c:v>42210</c:v>
                </c:pt>
                <c:pt idx="67">
                  <c:v>42211</c:v>
                </c:pt>
                <c:pt idx="68">
                  <c:v>42212</c:v>
                </c:pt>
                <c:pt idx="69">
                  <c:v>42213</c:v>
                </c:pt>
                <c:pt idx="70">
                  <c:v>42214</c:v>
                </c:pt>
                <c:pt idx="71">
                  <c:v>42215</c:v>
                </c:pt>
                <c:pt idx="72">
                  <c:v>42216</c:v>
                </c:pt>
                <c:pt idx="73">
                  <c:v>42217</c:v>
                </c:pt>
                <c:pt idx="74">
                  <c:v>42218</c:v>
                </c:pt>
                <c:pt idx="75">
                  <c:v>42219</c:v>
                </c:pt>
                <c:pt idx="76">
                  <c:v>42220</c:v>
                </c:pt>
                <c:pt idx="77">
                  <c:v>42221</c:v>
                </c:pt>
                <c:pt idx="78">
                  <c:v>42222</c:v>
                </c:pt>
                <c:pt idx="79">
                  <c:v>42223</c:v>
                </c:pt>
                <c:pt idx="80">
                  <c:v>42224</c:v>
                </c:pt>
                <c:pt idx="81">
                  <c:v>42225</c:v>
                </c:pt>
                <c:pt idx="82">
                  <c:v>42226</c:v>
                </c:pt>
                <c:pt idx="83">
                  <c:v>42227</c:v>
                </c:pt>
                <c:pt idx="84">
                  <c:v>42228</c:v>
                </c:pt>
                <c:pt idx="85">
                  <c:v>42229</c:v>
                </c:pt>
                <c:pt idx="86">
                  <c:v>42230</c:v>
                </c:pt>
                <c:pt idx="87">
                  <c:v>42231</c:v>
                </c:pt>
                <c:pt idx="88">
                  <c:v>42232</c:v>
                </c:pt>
                <c:pt idx="89">
                  <c:v>42233</c:v>
                </c:pt>
                <c:pt idx="90">
                  <c:v>42234</c:v>
                </c:pt>
                <c:pt idx="91">
                  <c:v>42235</c:v>
                </c:pt>
                <c:pt idx="92">
                  <c:v>42236</c:v>
                </c:pt>
                <c:pt idx="93">
                  <c:v>42237</c:v>
                </c:pt>
                <c:pt idx="94">
                  <c:v>42238</c:v>
                </c:pt>
                <c:pt idx="95">
                  <c:v>42239</c:v>
                </c:pt>
                <c:pt idx="96">
                  <c:v>42240</c:v>
                </c:pt>
                <c:pt idx="97">
                  <c:v>42241</c:v>
                </c:pt>
                <c:pt idx="98">
                  <c:v>42242</c:v>
                </c:pt>
                <c:pt idx="99">
                  <c:v>42243</c:v>
                </c:pt>
                <c:pt idx="100">
                  <c:v>42244</c:v>
                </c:pt>
                <c:pt idx="101">
                  <c:v>42245</c:v>
                </c:pt>
                <c:pt idx="102">
                  <c:v>42246</c:v>
                </c:pt>
                <c:pt idx="103">
                  <c:v>42247</c:v>
                </c:pt>
                <c:pt idx="104">
                  <c:v>42248</c:v>
                </c:pt>
                <c:pt idx="105">
                  <c:v>42249</c:v>
                </c:pt>
                <c:pt idx="106">
                  <c:v>42250</c:v>
                </c:pt>
                <c:pt idx="107">
                  <c:v>42251</c:v>
                </c:pt>
                <c:pt idx="108">
                  <c:v>42252</c:v>
                </c:pt>
                <c:pt idx="109">
                  <c:v>42253</c:v>
                </c:pt>
                <c:pt idx="110">
                  <c:v>42254</c:v>
                </c:pt>
                <c:pt idx="111">
                  <c:v>42255</c:v>
                </c:pt>
                <c:pt idx="112">
                  <c:v>42256</c:v>
                </c:pt>
                <c:pt idx="113">
                  <c:v>42257</c:v>
                </c:pt>
                <c:pt idx="114">
                  <c:v>42258</c:v>
                </c:pt>
                <c:pt idx="115">
                  <c:v>42259</c:v>
                </c:pt>
                <c:pt idx="116">
                  <c:v>42260</c:v>
                </c:pt>
                <c:pt idx="117">
                  <c:v>42261</c:v>
                </c:pt>
                <c:pt idx="118">
                  <c:v>42262</c:v>
                </c:pt>
                <c:pt idx="119">
                  <c:v>42263</c:v>
                </c:pt>
                <c:pt idx="120">
                  <c:v>42264</c:v>
                </c:pt>
                <c:pt idx="121">
                  <c:v>42265</c:v>
                </c:pt>
                <c:pt idx="122">
                  <c:v>42266</c:v>
                </c:pt>
                <c:pt idx="123">
                  <c:v>42267</c:v>
                </c:pt>
                <c:pt idx="124">
                  <c:v>42268</c:v>
                </c:pt>
                <c:pt idx="125">
                  <c:v>42269</c:v>
                </c:pt>
                <c:pt idx="126">
                  <c:v>42270</c:v>
                </c:pt>
                <c:pt idx="127">
                  <c:v>42271</c:v>
                </c:pt>
                <c:pt idx="128">
                  <c:v>42272</c:v>
                </c:pt>
                <c:pt idx="129">
                  <c:v>42273</c:v>
                </c:pt>
                <c:pt idx="130">
                  <c:v>42274</c:v>
                </c:pt>
                <c:pt idx="131">
                  <c:v>42275</c:v>
                </c:pt>
                <c:pt idx="132">
                  <c:v>42276</c:v>
                </c:pt>
                <c:pt idx="133">
                  <c:v>42277</c:v>
                </c:pt>
                <c:pt idx="134">
                  <c:v>42278</c:v>
                </c:pt>
                <c:pt idx="135">
                  <c:v>42279</c:v>
                </c:pt>
                <c:pt idx="136">
                  <c:v>42280</c:v>
                </c:pt>
                <c:pt idx="137">
                  <c:v>42281</c:v>
                </c:pt>
                <c:pt idx="138">
                  <c:v>42282</c:v>
                </c:pt>
                <c:pt idx="139">
                  <c:v>42283</c:v>
                </c:pt>
                <c:pt idx="140">
                  <c:v>42284</c:v>
                </c:pt>
                <c:pt idx="141">
                  <c:v>42285</c:v>
                </c:pt>
                <c:pt idx="142">
                  <c:v>42286</c:v>
                </c:pt>
                <c:pt idx="143">
                  <c:v>42289</c:v>
                </c:pt>
                <c:pt idx="144">
                  <c:v>42290</c:v>
                </c:pt>
                <c:pt idx="145">
                  <c:v>42291</c:v>
                </c:pt>
                <c:pt idx="146">
                  <c:v>42292</c:v>
                </c:pt>
                <c:pt idx="147">
                  <c:v>42294</c:v>
                </c:pt>
                <c:pt idx="148">
                  <c:v>42296</c:v>
                </c:pt>
                <c:pt idx="149">
                  <c:v>42297</c:v>
                </c:pt>
                <c:pt idx="150">
                  <c:v>42298</c:v>
                </c:pt>
                <c:pt idx="151">
                  <c:v>42299</c:v>
                </c:pt>
              </c:numCache>
            </c:numRef>
          </c:xVal>
          <c:yVal>
            <c:numRef>
              <c:f>'2015'!$AD$1:$AD$152</c:f>
              <c:numCache>
                <c:formatCode>General</c:formatCode>
                <c:ptCount val="15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26</c:v>
                </c:pt>
                <c:pt idx="11">
                  <c:v>16</c:v>
                </c:pt>
                <c:pt idx="12">
                  <c:v>36</c:v>
                </c:pt>
                <c:pt idx="13">
                  <c:v>69</c:v>
                </c:pt>
                <c:pt idx="14">
                  <c:v>82</c:v>
                </c:pt>
                <c:pt idx="15">
                  <c:v>66</c:v>
                </c:pt>
                <c:pt idx="16">
                  <c:v>62</c:v>
                </c:pt>
                <c:pt idx="17">
                  <c:v>75</c:v>
                </c:pt>
                <c:pt idx="18">
                  <c:v>164</c:v>
                </c:pt>
                <c:pt idx="19">
                  <c:v>129</c:v>
                </c:pt>
                <c:pt idx="20">
                  <c:v>182</c:v>
                </c:pt>
                <c:pt idx="21">
                  <c:v>206</c:v>
                </c:pt>
                <c:pt idx="22">
                  <c:v>223</c:v>
                </c:pt>
                <c:pt idx="23">
                  <c:v>252</c:v>
                </c:pt>
                <c:pt idx="24">
                  <c:v>314</c:v>
                </c:pt>
                <c:pt idx="25">
                  <c:v>308</c:v>
                </c:pt>
                <c:pt idx="26">
                  <c:v>198</c:v>
                </c:pt>
                <c:pt idx="27">
                  <c:v>209</c:v>
                </c:pt>
                <c:pt idx="28">
                  <c:v>174</c:v>
                </c:pt>
                <c:pt idx="29">
                  <c:v>123</c:v>
                </c:pt>
                <c:pt idx="30">
                  <c:v>250</c:v>
                </c:pt>
                <c:pt idx="31">
                  <c:v>124</c:v>
                </c:pt>
                <c:pt idx="32">
                  <c:v>153</c:v>
                </c:pt>
                <c:pt idx="33">
                  <c:v>229</c:v>
                </c:pt>
                <c:pt idx="34">
                  <c:v>195</c:v>
                </c:pt>
                <c:pt idx="35">
                  <c:v>120</c:v>
                </c:pt>
                <c:pt idx="36">
                  <c:v>195</c:v>
                </c:pt>
                <c:pt idx="37">
                  <c:v>166</c:v>
                </c:pt>
                <c:pt idx="38">
                  <c:v>142</c:v>
                </c:pt>
                <c:pt idx="39">
                  <c:v>227</c:v>
                </c:pt>
                <c:pt idx="40">
                  <c:v>309</c:v>
                </c:pt>
                <c:pt idx="41">
                  <c:v>133</c:v>
                </c:pt>
                <c:pt idx="42">
                  <c:v>202</c:v>
                </c:pt>
                <c:pt idx="43">
                  <c:v>132</c:v>
                </c:pt>
                <c:pt idx="44">
                  <c:v>197</c:v>
                </c:pt>
                <c:pt idx="45">
                  <c:v>142</c:v>
                </c:pt>
                <c:pt idx="46">
                  <c:v>126</c:v>
                </c:pt>
                <c:pt idx="47">
                  <c:v>114</c:v>
                </c:pt>
                <c:pt idx="48">
                  <c:v>125</c:v>
                </c:pt>
                <c:pt idx="49">
                  <c:v>172</c:v>
                </c:pt>
                <c:pt idx="50">
                  <c:v>102</c:v>
                </c:pt>
                <c:pt idx="51">
                  <c:v>234</c:v>
                </c:pt>
                <c:pt idx="52">
                  <c:v>181</c:v>
                </c:pt>
                <c:pt idx="53">
                  <c:v>120</c:v>
                </c:pt>
                <c:pt idx="54">
                  <c:v>127</c:v>
                </c:pt>
                <c:pt idx="55">
                  <c:v>181</c:v>
                </c:pt>
                <c:pt idx="56">
                  <c:v>133</c:v>
                </c:pt>
                <c:pt idx="57">
                  <c:v>201</c:v>
                </c:pt>
                <c:pt idx="58">
                  <c:v>203</c:v>
                </c:pt>
                <c:pt idx="59">
                  <c:v>144</c:v>
                </c:pt>
                <c:pt idx="60">
                  <c:v>121</c:v>
                </c:pt>
                <c:pt idx="61">
                  <c:v>201</c:v>
                </c:pt>
                <c:pt idx="62">
                  <c:v>193</c:v>
                </c:pt>
                <c:pt idx="63">
                  <c:v>62</c:v>
                </c:pt>
                <c:pt idx="64">
                  <c:v>99</c:v>
                </c:pt>
                <c:pt idx="65">
                  <c:v>68</c:v>
                </c:pt>
                <c:pt idx="66">
                  <c:v>54</c:v>
                </c:pt>
                <c:pt idx="67">
                  <c:v>38</c:v>
                </c:pt>
                <c:pt idx="68">
                  <c:v>51</c:v>
                </c:pt>
                <c:pt idx="69">
                  <c:v>88</c:v>
                </c:pt>
                <c:pt idx="70">
                  <c:v>52</c:v>
                </c:pt>
                <c:pt idx="71">
                  <c:v>78</c:v>
                </c:pt>
                <c:pt idx="72">
                  <c:v>114</c:v>
                </c:pt>
                <c:pt idx="73">
                  <c:v>73</c:v>
                </c:pt>
                <c:pt idx="74">
                  <c:v>106</c:v>
                </c:pt>
                <c:pt idx="75">
                  <c:v>73</c:v>
                </c:pt>
                <c:pt idx="76">
                  <c:v>54</c:v>
                </c:pt>
                <c:pt idx="77">
                  <c:v>47</c:v>
                </c:pt>
                <c:pt idx="78">
                  <c:v>90</c:v>
                </c:pt>
                <c:pt idx="79">
                  <c:v>147</c:v>
                </c:pt>
                <c:pt idx="80">
                  <c:v>117</c:v>
                </c:pt>
                <c:pt idx="81">
                  <c:v>100</c:v>
                </c:pt>
                <c:pt idx="82">
                  <c:v>149</c:v>
                </c:pt>
                <c:pt idx="83">
                  <c:v>76</c:v>
                </c:pt>
                <c:pt idx="84">
                  <c:v>96</c:v>
                </c:pt>
                <c:pt idx="85">
                  <c:v>111</c:v>
                </c:pt>
                <c:pt idx="86">
                  <c:v>108</c:v>
                </c:pt>
                <c:pt idx="87">
                  <c:v>62</c:v>
                </c:pt>
                <c:pt idx="88">
                  <c:v>104</c:v>
                </c:pt>
                <c:pt idx="89">
                  <c:v>81</c:v>
                </c:pt>
                <c:pt idx="90">
                  <c:v>67</c:v>
                </c:pt>
                <c:pt idx="91">
                  <c:v>89</c:v>
                </c:pt>
                <c:pt idx="92">
                  <c:v>108</c:v>
                </c:pt>
                <c:pt idx="93">
                  <c:v>76</c:v>
                </c:pt>
                <c:pt idx="94">
                  <c:v>80</c:v>
                </c:pt>
                <c:pt idx="95">
                  <c:v>75</c:v>
                </c:pt>
                <c:pt idx="96">
                  <c:v>45</c:v>
                </c:pt>
                <c:pt idx="97">
                  <c:v>53</c:v>
                </c:pt>
                <c:pt idx="98">
                  <c:v>42</c:v>
                </c:pt>
                <c:pt idx="99">
                  <c:v>25</c:v>
                </c:pt>
                <c:pt idx="100">
                  <c:v>39</c:v>
                </c:pt>
                <c:pt idx="101">
                  <c:v>20</c:v>
                </c:pt>
                <c:pt idx="102">
                  <c:v>42</c:v>
                </c:pt>
                <c:pt idx="103">
                  <c:v>30</c:v>
                </c:pt>
                <c:pt idx="104">
                  <c:v>85</c:v>
                </c:pt>
                <c:pt idx="105">
                  <c:v>56</c:v>
                </c:pt>
                <c:pt idx="106">
                  <c:v>36</c:v>
                </c:pt>
                <c:pt idx="107">
                  <c:v>25</c:v>
                </c:pt>
                <c:pt idx="108">
                  <c:v>44</c:v>
                </c:pt>
                <c:pt idx="109">
                  <c:v>56</c:v>
                </c:pt>
                <c:pt idx="110">
                  <c:v>18</c:v>
                </c:pt>
                <c:pt idx="111">
                  <c:v>35</c:v>
                </c:pt>
                <c:pt idx="112">
                  <c:v>24</c:v>
                </c:pt>
                <c:pt idx="113">
                  <c:v>27</c:v>
                </c:pt>
                <c:pt idx="114">
                  <c:v>46</c:v>
                </c:pt>
                <c:pt idx="115">
                  <c:v>49</c:v>
                </c:pt>
                <c:pt idx="116">
                  <c:v>40</c:v>
                </c:pt>
                <c:pt idx="117">
                  <c:v>18</c:v>
                </c:pt>
                <c:pt idx="118">
                  <c:v>7</c:v>
                </c:pt>
                <c:pt idx="119">
                  <c:v>16</c:v>
                </c:pt>
                <c:pt idx="120">
                  <c:v>12</c:v>
                </c:pt>
                <c:pt idx="121">
                  <c:v>9</c:v>
                </c:pt>
                <c:pt idx="122">
                  <c:v>8</c:v>
                </c:pt>
                <c:pt idx="123">
                  <c:v>9</c:v>
                </c:pt>
                <c:pt idx="124">
                  <c:v>11</c:v>
                </c:pt>
                <c:pt idx="125">
                  <c:v>11</c:v>
                </c:pt>
                <c:pt idx="126">
                  <c:v>8</c:v>
                </c:pt>
                <c:pt idx="127">
                  <c:v>7</c:v>
                </c:pt>
                <c:pt idx="128">
                  <c:v>11</c:v>
                </c:pt>
                <c:pt idx="129">
                  <c:v>15</c:v>
                </c:pt>
                <c:pt idx="130">
                  <c:v>10</c:v>
                </c:pt>
                <c:pt idx="131">
                  <c:v>4</c:v>
                </c:pt>
                <c:pt idx="132">
                  <c:v>4</c:v>
                </c:pt>
                <c:pt idx="133">
                  <c:v>2</c:v>
                </c:pt>
                <c:pt idx="134">
                  <c:v>8</c:v>
                </c:pt>
                <c:pt idx="135">
                  <c:v>5</c:v>
                </c:pt>
                <c:pt idx="136">
                  <c:v>9</c:v>
                </c:pt>
                <c:pt idx="137">
                  <c:v>3</c:v>
                </c:pt>
                <c:pt idx="138">
                  <c:v>1</c:v>
                </c:pt>
                <c:pt idx="139">
                  <c:v>8</c:v>
                </c:pt>
                <c:pt idx="140">
                  <c:v>7</c:v>
                </c:pt>
                <c:pt idx="141">
                  <c:v>6</c:v>
                </c:pt>
                <c:pt idx="142">
                  <c:v>5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6</c:v>
                </c:pt>
                <c:pt idx="147">
                  <c:v>1</c:v>
                </c:pt>
                <c:pt idx="148">
                  <c:v>1</c:v>
                </c:pt>
                <c:pt idx="149">
                  <c:v>2</c:v>
                </c:pt>
                <c:pt idx="150">
                  <c:v>2</c:v>
                </c:pt>
                <c:pt idx="15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55824"/>
        <c:axId val="136257456"/>
      </c:scatterChart>
      <c:scatterChart>
        <c:scatterStyle val="lineMarker"/>
        <c:varyColors val="0"/>
        <c:ser>
          <c:idx val="1"/>
          <c:order val="0"/>
          <c:tx>
            <c:v>The Dalles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'2015'!$A$7:$A$22</c:f>
              <c:numCache>
                <c:formatCode>m/d/yyyy</c:formatCode>
                <c:ptCount val="16"/>
                <c:pt idx="0">
                  <c:v>42187</c:v>
                </c:pt>
                <c:pt idx="1">
                  <c:v>42188</c:v>
                </c:pt>
                <c:pt idx="2">
                  <c:v>42194</c:v>
                </c:pt>
                <c:pt idx="3">
                  <c:v>42195</c:v>
                </c:pt>
                <c:pt idx="4">
                  <c:v>42196</c:v>
                </c:pt>
                <c:pt idx="5">
                  <c:v>42201</c:v>
                </c:pt>
                <c:pt idx="6">
                  <c:v>42202</c:v>
                </c:pt>
                <c:pt idx="7">
                  <c:v>42203</c:v>
                </c:pt>
                <c:pt idx="8">
                  <c:v>42208</c:v>
                </c:pt>
                <c:pt idx="9">
                  <c:v>42209</c:v>
                </c:pt>
                <c:pt idx="10">
                  <c:v>42210</c:v>
                </c:pt>
                <c:pt idx="11">
                  <c:v>42215</c:v>
                </c:pt>
                <c:pt idx="12">
                  <c:v>42216</c:v>
                </c:pt>
                <c:pt idx="13">
                  <c:v>42218</c:v>
                </c:pt>
                <c:pt idx="14">
                  <c:v>42219</c:v>
                </c:pt>
                <c:pt idx="15">
                  <c:v>42220</c:v>
                </c:pt>
              </c:numCache>
            </c:numRef>
          </c:xVal>
          <c:yVal>
            <c:numRef>
              <c:f>'2015'!$E$7:$E$22</c:f>
              <c:numCache>
                <c:formatCode>General</c:formatCode>
                <c:ptCount val="16"/>
                <c:pt idx="0">
                  <c:v>29</c:v>
                </c:pt>
                <c:pt idx="1">
                  <c:v>18</c:v>
                </c:pt>
                <c:pt idx="2">
                  <c:v>11</c:v>
                </c:pt>
                <c:pt idx="3">
                  <c:v>36</c:v>
                </c:pt>
                <c:pt idx="4">
                  <c:v>40</c:v>
                </c:pt>
                <c:pt idx="5">
                  <c:v>21</c:v>
                </c:pt>
                <c:pt idx="6">
                  <c:v>22</c:v>
                </c:pt>
                <c:pt idx="7">
                  <c:v>37</c:v>
                </c:pt>
                <c:pt idx="8">
                  <c:v>47</c:v>
                </c:pt>
                <c:pt idx="9">
                  <c:v>25</c:v>
                </c:pt>
                <c:pt idx="10">
                  <c:v>25</c:v>
                </c:pt>
                <c:pt idx="11">
                  <c:v>13</c:v>
                </c:pt>
                <c:pt idx="12">
                  <c:v>30</c:v>
                </c:pt>
                <c:pt idx="13">
                  <c:v>45</c:v>
                </c:pt>
                <c:pt idx="14">
                  <c:v>21</c:v>
                </c:pt>
                <c:pt idx="15">
                  <c:v>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2707664"/>
        <c:axId val="136258000"/>
      </c:scatterChart>
      <c:valAx>
        <c:axId val="13625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36257456"/>
        <c:crosses val="autoZero"/>
        <c:crossBetween val="midCat"/>
        <c:majorUnit val="31"/>
      </c:valAx>
      <c:valAx>
        <c:axId val="1362574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</a:t>
                </a:r>
                <a:r>
                  <a:rPr lang="en-US" baseline="0"/>
                  <a:t> Lamprey </a:t>
                </a:r>
                <a:r>
                  <a:rPr lang="en-US"/>
                  <a:t>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255824"/>
        <c:crosses val="autoZero"/>
        <c:crossBetween val="midCat"/>
      </c:valAx>
      <c:valAx>
        <c:axId val="1362580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42707664"/>
        <c:crosses val="max"/>
        <c:crossBetween val="midCat"/>
      </c:valAx>
      <c:valAx>
        <c:axId val="2042707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625800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'2015'!$AG$1:$AG$173</c:f>
              <c:numCache>
                <c:formatCode>m/d/yyyy</c:formatCode>
                <c:ptCount val="173"/>
                <c:pt idx="0">
                  <c:v>42109</c:v>
                </c:pt>
                <c:pt idx="1">
                  <c:v>42114</c:v>
                </c:pt>
                <c:pt idx="2">
                  <c:v>42121</c:v>
                </c:pt>
                <c:pt idx="3">
                  <c:v>42124</c:v>
                </c:pt>
                <c:pt idx="4">
                  <c:v>42125</c:v>
                </c:pt>
                <c:pt idx="5">
                  <c:v>42127</c:v>
                </c:pt>
                <c:pt idx="6">
                  <c:v>42130</c:v>
                </c:pt>
                <c:pt idx="7">
                  <c:v>42131</c:v>
                </c:pt>
                <c:pt idx="8">
                  <c:v>42132</c:v>
                </c:pt>
                <c:pt idx="9">
                  <c:v>42133</c:v>
                </c:pt>
                <c:pt idx="10">
                  <c:v>42134</c:v>
                </c:pt>
                <c:pt idx="11">
                  <c:v>42135</c:v>
                </c:pt>
                <c:pt idx="12">
                  <c:v>42137</c:v>
                </c:pt>
                <c:pt idx="13">
                  <c:v>42138</c:v>
                </c:pt>
                <c:pt idx="14">
                  <c:v>42141</c:v>
                </c:pt>
                <c:pt idx="15">
                  <c:v>42143</c:v>
                </c:pt>
                <c:pt idx="16">
                  <c:v>42144</c:v>
                </c:pt>
                <c:pt idx="17">
                  <c:v>42145</c:v>
                </c:pt>
                <c:pt idx="18">
                  <c:v>42146</c:v>
                </c:pt>
                <c:pt idx="19">
                  <c:v>42149</c:v>
                </c:pt>
                <c:pt idx="20">
                  <c:v>42151</c:v>
                </c:pt>
                <c:pt idx="21">
                  <c:v>42152</c:v>
                </c:pt>
                <c:pt idx="22">
                  <c:v>42153</c:v>
                </c:pt>
                <c:pt idx="23">
                  <c:v>42154</c:v>
                </c:pt>
                <c:pt idx="24">
                  <c:v>42155</c:v>
                </c:pt>
                <c:pt idx="25">
                  <c:v>42156</c:v>
                </c:pt>
                <c:pt idx="26">
                  <c:v>42157</c:v>
                </c:pt>
                <c:pt idx="27">
                  <c:v>42158</c:v>
                </c:pt>
                <c:pt idx="28">
                  <c:v>42159</c:v>
                </c:pt>
                <c:pt idx="29">
                  <c:v>42160</c:v>
                </c:pt>
                <c:pt idx="30">
                  <c:v>42161</c:v>
                </c:pt>
                <c:pt idx="31">
                  <c:v>42162</c:v>
                </c:pt>
                <c:pt idx="32">
                  <c:v>42163</c:v>
                </c:pt>
                <c:pt idx="33">
                  <c:v>42164</c:v>
                </c:pt>
                <c:pt idx="34">
                  <c:v>42165</c:v>
                </c:pt>
                <c:pt idx="35">
                  <c:v>42166</c:v>
                </c:pt>
                <c:pt idx="36">
                  <c:v>42167</c:v>
                </c:pt>
                <c:pt idx="37">
                  <c:v>42168</c:v>
                </c:pt>
                <c:pt idx="38">
                  <c:v>42169</c:v>
                </c:pt>
                <c:pt idx="39">
                  <c:v>42170</c:v>
                </c:pt>
                <c:pt idx="40">
                  <c:v>42171</c:v>
                </c:pt>
                <c:pt idx="41">
                  <c:v>42172</c:v>
                </c:pt>
                <c:pt idx="42">
                  <c:v>42173</c:v>
                </c:pt>
                <c:pt idx="43">
                  <c:v>42174</c:v>
                </c:pt>
                <c:pt idx="44">
                  <c:v>42175</c:v>
                </c:pt>
                <c:pt idx="45">
                  <c:v>42176</c:v>
                </c:pt>
                <c:pt idx="46">
                  <c:v>42177</c:v>
                </c:pt>
                <c:pt idx="47">
                  <c:v>42178</c:v>
                </c:pt>
                <c:pt idx="48">
                  <c:v>42179</c:v>
                </c:pt>
                <c:pt idx="49">
                  <c:v>42180</c:v>
                </c:pt>
                <c:pt idx="50">
                  <c:v>42181</c:v>
                </c:pt>
                <c:pt idx="51">
                  <c:v>42182</c:v>
                </c:pt>
                <c:pt idx="52">
                  <c:v>42183</c:v>
                </c:pt>
                <c:pt idx="53">
                  <c:v>42184</c:v>
                </c:pt>
                <c:pt idx="54">
                  <c:v>42185</c:v>
                </c:pt>
                <c:pt idx="55">
                  <c:v>42186</c:v>
                </c:pt>
                <c:pt idx="56">
                  <c:v>42187</c:v>
                </c:pt>
                <c:pt idx="57">
                  <c:v>42188</c:v>
                </c:pt>
                <c:pt idx="58">
                  <c:v>42189</c:v>
                </c:pt>
                <c:pt idx="59">
                  <c:v>42190</c:v>
                </c:pt>
                <c:pt idx="60">
                  <c:v>42191</c:v>
                </c:pt>
                <c:pt idx="61">
                  <c:v>42192</c:v>
                </c:pt>
                <c:pt idx="62">
                  <c:v>42193</c:v>
                </c:pt>
                <c:pt idx="63">
                  <c:v>42194</c:v>
                </c:pt>
                <c:pt idx="64">
                  <c:v>42195</c:v>
                </c:pt>
                <c:pt idx="65">
                  <c:v>42196</c:v>
                </c:pt>
                <c:pt idx="66">
                  <c:v>42197</c:v>
                </c:pt>
                <c:pt idx="67">
                  <c:v>42198</c:v>
                </c:pt>
                <c:pt idx="68">
                  <c:v>42199</c:v>
                </c:pt>
                <c:pt idx="69">
                  <c:v>42200</c:v>
                </c:pt>
                <c:pt idx="70">
                  <c:v>42201</c:v>
                </c:pt>
                <c:pt idx="71">
                  <c:v>42202</c:v>
                </c:pt>
                <c:pt idx="72">
                  <c:v>42203</c:v>
                </c:pt>
                <c:pt idx="73">
                  <c:v>42204</c:v>
                </c:pt>
                <c:pt idx="74">
                  <c:v>42205</c:v>
                </c:pt>
                <c:pt idx="75">
                  <c:v>42206</c:v>
                </c:pt>
                <c:pt idx="76">
                  <c:v>42207</c:v>
                </c:pt>
                <c:pt idx="77">
                  <c:v>42208</c:v>
                </c:pt>
                <c:pt idx="78">
                  <c:v>42209</c:v>
                </c:pt>
                <c:pt idx="79">
                  <c:v>42210</c:v>
                </c:pt>
                <c:pt idx="80">
                  <c:v>42211</c:v>
                </c:pt>
                <c:pt idx="81">
                  <c:v>42212</c:v>
                </c:pt>
                <c:pt idx="82">
                  <c:v>42213</c:v>
                </c:pt>
                <c:pt idx="83">
                  <c:v>42214</c:v>
                </c:pt>
                <c:pt idx="84">
                  <c:v>42215</c:v>
                </c:pt>
                <c:pt idx="85">
                  <c:v>42216</c:v>
                </c:pt>
                <c:pt idx="86">
                  <c:v>42217</c:v>
                </c:pt>
                <c:pt idx="87">
                  <c:v>42218</c:v>
                </c:pt>
                <c:pt idx="88">
                  <c:v>42219</c:v>
                </c:pt>
                <c:pt idx="89">
                  <c:v>42220</c:v>
                </c:pt>
                <c:pt idx="90">
                  <c:v>42221</c:v>
                </c:pt>
                <c:pt idx="91">
                  <c:v>42222</c:v>
                </c:pt>
                <c:pt idx="92">
                  <c:v>42223</c:v>
                </c:pt>
                <c:pt idx="93">
                  <c:v>42224</c:v>
                </c:pt>
                <c:pt idx="94">
                  <c:v>42225</c:v>
                </c:pt>
                <c:pt idx="95">
                  <c:v>42226</c:v>
                </c:pt>
                <c:pt idx="96">
                  <c:v>42227</c:v>
                </c:pt>
                <c:pt idx="97">
                  <c:v>42228</c:v>
                </c:pt>
                <c:pt idx="98">
                  <c:v>42229</c:v>
                </c:pt>
                <c:pt idx="99">
                  <c:v>42230</c:v>
                </c:pt>
                <c:pt idx="100">
                  <c:v>42231</c:v>
                </c:pt>
                <c:pt idx="101">
                  <c:v>42232</c:v>
                </c:pt>
                <c:pt idx="102">
                  <c:v>42233</c:v>
                </c:pt>
                <c:pt idx="103">
                  <c:v>42234</c:v>
                </c:pt>
                <c:pt idx="104">
                  <c:v>42235</c:v>
                </c:pt>
                <c:pt idx="105">
                  <c:v>42236</c:v>
                </c:pt>
                <c:pt idx="106">
                  <c:v>42237</c:v>
                </c:pt>
                <c:pt idx="107">
                  <c:v>42238</c:v>
                </c:pt>
                <c:pt idx="108">
                  <c:v>42239</c:v>
                </c:pt>
                <c:pt idx="109">
                  <c:v>42240</c:v>
                </c:pt>
                <c:pt idx="110">
                  <c:v>42241</c:v>
                </c:pt>
                <c:pt idx="111">
                  <c:v>42242</c:v>
                </c:pt>
                <c:pt idx="112">
                  <c:v>42243</c:v>
                </c:pt>
                <c:pt idx="113">
                  <c:v>42244</c:v>
                </c:pt>
                <c:pt idx="114">
                  <c:v>42245</c:v>
                </c:pt>
                <c:pt idx="115">
                  <c:v>42246</c:v>
                </c:pt>
                <c:pt idx="116">
                  <c:v>42247</c:v>
                </c:pt>
                <c:pt idx="117">
                  <c:v>42248</c:v>
                </c:pt>
                <c:pt idx="118">
                  <c:v>42249</c:v>
                </c:pt>
                <c:pt idx="119">
                  <c:v>42250</c:v>
                </c:pt>
                <c:pt idx="120">
                  <c:v>42251</c:v>
                </c:pt>
                <c:pt idx="121">
                  <c:v>42252</c:v>
                </c:pt>
                <c:pt idx="122">
                  <c:v>42253</c:v>
                </c:pt>
                <c:pt idx="123">
                  <c:v>42254</c:v>
                </c:pt>
                <c:pt idx="124">
                  <c:v>42255</c:v>
                </c:pt>
                <c:pt idx="125">
                  <c:v>42256</c:v>
                </c:pt>
                <c:pt idx="126">
                  <c:v>42257</c:v>
                </c:pt>
                <c:pt idx="127">
                  <c:v>42258</c:v>
                </c:pt>
                <c:pt idx="128">
                  <c:v>42259</c:v>
                </c:pt>
                <c:pt idx="129">
                  <c:v>42260</c:v>
                </c:pt>
                <c:pt idx="130">
                  <c:v>42261</c:v>
                </c:pt>
                <c:pt idx="131">
                  <c:v>42262</c:v>
                </c:pt>
                <c:pt idx="132">
                  <c:v>42263</c:v>
                </c:pt>
                <c:pt idx="133">
                  <c:v>42264</c:v>
                </c:pt>
                <c:pt idx="134">
                  <c:v>42265</c:v>
                </c:pt>
                <c:pt idx="135">
                  <c:v>42266</c:v>
                </c:pt>
                <c:pt idx="136">
                  <c:v>42267</c:v>
                </c:pt>
                <c:pt idx="137">
                  <c:v>42268</c:v>
                </c:pt>
                <c:pt idx="138">
                  <c:v>42269</c:v>
                </c:pt>
                <c:pt idx="139">
                  <c:v>42270</c:v>
                </c:pt>
                <c:pt idx="140">
                  <c:v>42271</c:v>
                </c:pt>
                <c:pt idx="141">
                  <c:v>42272</c:v>
                </c:pt>
                <c:pt idx="142">
                  <c:v>42273</c:v>
                </c:pt>
                <c:pt idx="143">
                  <c:v>42274</c:v>
                </c:pt>
                <c:pt idx="144">
                  <c:v>42275</c:v>
                </c:pt>
                <c:pt idx="145">
                  <c:v>42276</c:v>
                </c:pt>
                <c:pt idx="146">
                  <c:v>42278</c:v>
                </c:pt>
                <c:pt idx="147">
                  <c:v>42279</c:v>
                </c:pt>
                <c:pt idx="148">
                  <c:v>42280</c:v>
                </c:pt>
                <c:pt idx="149">
                  <c:v>42281</c:v>
                </c:pt>
                <c:pt idx="150">
                  <c:v>42282</c:v>
                </c:pt>
                <c:pt idx="151">
                  <c:v>42283</c:v>
                </c:pt>
                <c:pt idx="152">
                  <c:v>42284</c:v>
                </c:pt>
                <c:pt idx="153">
                  <c:v>42285</c:v>
                </c:pt>
                <c:pt idx="154">
                  <c:v>42286</c:v>
                </c:pt>
                <c:pt idx="155">
                  <c:v>42287</c:v>
                </c:pt>
                <c:pt idx="156">
                  <c:v>42288</c:v>
                </c:pt>
                <c:pt idx="157">
                  <c:v>42289</c:v>
                </c:pt>
                <c:pt idx="158">
                  <c:v>42290</c:v>
                </c:pt>
                <c:pt idx="159">
                  <c:v>42291</c:v>
                </c:pt>
                <c:pt idx="160">
                  <c:v>42292</c:v>
                </c:pt>
                <c:pt idx="161">
                  <c:v>42293</c:v>
                </c:pt>
                <c:pt idx="162">
                  <c:v>42295</c:v>
                </c:pt>
                <c:pt idx="163">
                  <c:v>42296</c:v>
                </c:pt>
                <c:pt idx="164">
                  <c:v>42297</c:v>
                </c:pt>
                <c:pt idx="165">
                  <c:v>42298</c:v>
                </c:pt>
                <c:pt idx="166">
                  <c:v>42299</c:v>
                </c:pt>
                <c:pt idx="167">
                  <c:v>42300</c:v>
                </c:pt>
                <c:pt idx="168">
                  <c:v>42301</c:v>
                </c:pt>
                <c:pt idx="169">
                  <c:v>42304</c:v>
                </c:pt>
                <c:pt idx="170">
                  <c:v>42305</c:v>
                </c:pt>
                <c:pt idx="171">
                  <c:v>42306</c:v>
                </c:pt>
                <c:pt idx="172">
                  <c:v>42308</c:v>
                </c:pt>
              </c:numCache>
            </c:numRef>
          </c:xVal>
          <c:yVal>
            <c:numRef>
              <c:f>'2015'!$AH$1:$AH$173</c:f>
              <c:numCache>
                <c:formatCode>General</c:formatCode>
                <c:ptCount val="17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19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14</c:v>
                </c:pt>
                <c:pt idx="21">
                  <c:v>7</c:v>
                </c:pt>
                <c:pt idx="22">
                  <c:v>3</c:v>
                </c:pt>
                <c:pt idx="23">
                  <c:v>8</c:v>
                </c:pt>
                <c:pt idx="24">
                  <c:v>9</c:v>
                </c:pt>
                <c:pt idx="25">
                  <c:v>3</c:v>
                </c:pt>
                <c:pt idx="26">
                  <c:v>2</c:v>
                </c:pt>
                <c:pt idx="27">
                  <c:v>9</c:v>
                </c:pt>
                <c:pt idx="28">
                  <c:v>6</c:v>
                </c:pt>
                <c:pt idx="29">
                  <c:v>9</c:v>
                </c:pt>
                <c:pt idx="30">
                  <c:v>25</c:v>
                </c:pt>
                <c:pt idx="31">
                  <c:v>44</c:v>
                </c:pt>
                <c:pt idx="32">
                  <c:v>89</c:v>
                </c:pt>
                <c:pt idx="33">
                  <c:v>122</c:v>
                </c:pt>
                <c:pt idx="34">
                  <c:v>117</c:v>
                </c:pt>
                <c:pt idx="35">
                  <c:v>122</c:v>
                </c:pt>
                <c:pt idx="36">
                  <c:v>84</c:v>
                </c:pt>
                <c:pt idx="37">
                  <c:v>126</c:v>
                </c:pt>
                <c:pt idx="38">
                  <c:v>108</c:v>
                </c:pt>
                <c:pt idx="39">
                  <c:v>124</c:v>
                </c:pt>
                <c:pt idx="40">
                  <c:v>175</c:v>
                </c:pt>
                <c:pt idx="41">
                  <c:v>174</c:v>
                </c:pt>
                <c:pt idx="42">
                  <c:v>103</c:v>
                </c:pt>
                <c:pt idx="43">
                  <c:v>119</c:v>
                </c:pt>
                <c:pt idx="44">
                  <c:v>88</c:v>
                </c:pt>
                <c:pt idx="45">
                  <c:v>152</c:v>
                </c:pt>
                <c:pt idx="46">
                  <c:v>88</c:v>
                </c:pt>
                <c:pt idx="47">
                  <c:v>122</c:v>
                </c:pt>
                <c:pt idx="48">
                  <c:v>83</c:v>
                </c:pt>
                <c:pt idx="49">
                  <c:v>90</c:v>
                </c:pt>
                <c:pt idx="50">
                  <c:v>97</c:v>
                </c:pt>
                <c:pt idx="51">
                  <c:v>85</c:v>
                </c:pt>
                <c:pt idx="52">
                  <c:v>151</c:v>
                </c:pt>
                <c:pt idx="53">
                  <c:v>208</c:v>
                </c:pt>
                <c:pt idx="54">
                  <c:v>124</c:v>
                </c:pt>
                <c:pt idx="55">
                  <c:v>162</c:v>
                </c:pt>
                <c:pt idx="56">
                  <c:v>165</c:v>
                </c:pt>
                <c:pt idx="57">
                  <c:v>258</c:v>
                </c:pt>
                <c:pt idx="58">
                  <c:v>182</c:v>
                </c:pt>
                <c:pt idx="59">
                  <c:v>123</c:v>
                </c:pt>
                <c:pt idx="60">
                  <c:v>145</c:v>
                </c:pt>
                <c:pt idx="61">
                  <c:v>115</c:v>
                </c:pt>
                <c:pt idx="62">
                  <c:v>147</c:v>
                </c:pt>
                <c:pt idx="63">
                  <c:v>198</c:v>
                </c:pt>
                <c:pt idx="64">
                  <c:v>127</c:v>
                </c:pt>
                <c:pt idx="65">
                  <c:v>168</c:v>
                </c:pt>
                <c:pt idx="66">
                  <c:v>101</c:v>
                </c:pt>
                <c:pt idx="67">
                  <c:v>74</c:v>
                </c:pt>
                <c:pt idx="68">
                  <c:v>75</c:v>
                </c:pt>
                <c:pt idx="69">
                  <c:v>80</c:v>
                </c:pt>
                <c:pt idx="70">
                  <c:v>86</c:v>
                </c:pt>
                <c:pt idx="71">
                  <c:v>98</c:v>
                </c:pt>
                <c:pt idx="72">
                  <c:v>67</c:v>
                </c:pt>
                <c:pt idx="73">
                  <c:v>55</c:v>
                </c:pt>
                <c:pt idx="74">
                  <c:v>82</c:v>
                </c:pt>
                <c:pt idx="75">
                  <c:v>86</c:v>
                </c:pt>
                <c:pt idx="76">
                  <c:v>61</c:v>
                </c:pt>
                <c:pt idx="77">
                  <c:v>72</c:v>
                </c:pt>
                <c:pt idx="78">
                  <c:v>47</c:v>
                </c:pt>
                <c:pt idx="79">
                  <c:v>47</c:v>
                </c:pt>
                <c:pt idx="80">
                  <c:v>38</c:v>
                </c:pt>
                <c:pt idx="81">
                  <c:v>52</c:v>
                </c:pt>
                <c:pt idx="82">
                  <c:v>19</c:v>
                </c:pt>
                <c:pt idx="83">
                  <c:v>43</c:v>
                </c:pt>
                <c:pt idx="84">
                  <c:v>25</c:v>
                </c:pt>
                <c:pt idx="85">
                  <c:v>43</c:v>
                </c:pt>
                <c:pt idx="86">
                  <c:v>40</c:v>
                </c:pt>
                <c:pt idx="87">
                  <c:v>37</c:v>
                </c:pt>
                <c:pt idx="88">
                  <c:v>49</c:v>
                </c:pt>
                <c:pt idx="89">
                  <c:v>55</c:v>
                </c:pt>
                <c:pt idx="90">
                  <c:v>41</c:v>
                </c:pt>
                <c:pt idx="91">
                  <c:v>43</c:v>
                </c:pt>
                <c:pt idx="92">
                  <c:v>80</c:v>
                </c:pt>
                <c:pt idx="93">
                  <c:v>64</c:v>
                </c:pt>
                <c:pt idx="94">
                  <c:v>52</c:v>
                </c:pt>
                <c:pt idx="95">
                  <c:v>69</c:v>
                </c:pt>
                <c:pt idx="96">
                  <c:v>44</c:v>
                </c:pt>
                <c:pt idx="97">
                  <c:v>52</c:v>
                </c:pt>
                <c:pt idx="98">
                  <c:v>35</c:v>
                </c:pt>
                <c:pt idx="99">
                  <c:v>103</c:v>
                </c:pt>
                <c:pt idx="100">
                  <c:v>81</c:v>
                </c:pt>
                <c:pt idx="101">
                  <c:v>52</c:v>
                </c:pt>
                <c:pt idx="102">
                  <c:v>28</c:v>
                </c:pt>
                <c:pt idx="103">
                  <c:v>46</c:v>
                </c:pt>
                <c:pt idx="104">
                  <c:v>48</c:v>
                </c:pt>
                <c:pt idx="105">
                  <c:v>69</c:v>
                </c:pt>
                <c:pt idx="106">
                  <c:v>55</c:v>
                </c:pt>
                <c:pt idx="107">
                  <c:v>43</c:v>
                </c:pt>
                <c:pt idx="108">
                  <c:v>34</c:v>
                </c:pt>
                <c:pt idx="109">
                  <c:v>37</c:v>
                </c:pt>
                <c:pt idx="110">
                  <c:v>28</c:v>
                </c:pt>
                <c:pt idx="111">
                  <c:v>15</c:v>
                </c:pt>
                <c:pt idx="112">
                  <c:v>48</c:v>
                </c:pt>
                <c:pt idx="113">
                  <c:v>25</c:v>
                </c:pt>
                <c:pt idx="114">
                  <c:v>23</c:v>
                </c:pt>
                <c:pt idx="115">
                  <c:v>49</c:v>
                </c:pt>
                <c:pt idx="116">
                  <c:v>20</c:v>
                </c:pt>
                <c:pt idx="117">
                  <c:v>51</c:v>
                </c:pt>
                <c:pt idx="118">
                  <c:v>51</c:v>
                </c:pt>
                <c:pt idx="119">
                  <c:v>50</c:v>
                </c:pt>
                <c:pt idx="120">
                  <c:v>35</c:v>
                </c:pt>
                <c:pt idx="121">
                  <c:v>39</c:v>
                </c:pt>
                <c:pt idx="122">
                  <c:v>26</c:v>
                </c:pt>
                <c:pt idx="123">
                  <c:v>33</c:v>
                </c:pt>
                <c:pt idx="124">
                  <c:v>25</c:v>
                </c:pt>
                <c:pt idx="125">
                  <c:v>46</c:v>
                </c:pt>
                <c:pt idx="126">
                  <c:v>33</c:v>
                </c:pt>
                <c:pt idx="127">
                  <c:v>11</c:v>
                </c:pt>
                <c:pt idx="128">
                  <c:v>15</c:v>
                </c:pt>
                <c:pt idx="129">
                  <c:v>29</c:v>
                </c:pt>
                <c:pt idx="130">
                  <c:v>39</c:v>
                </c:pt>
                <c:pt idx="131">
                  <c:v>29</c:v>
                </c:pt>
                <c:pt idx="132">
                  <c:v>36</c:v>
                </c:pt>
                <c:pt idx="133">
                  <c:v>18</c:v>
                </c:pt>
                <c:pt idx="134">
                  <c:v>20</c:v>
                </c:pt>
                <c:pt idx="135">
                  <c:v>20</c:v>
                </c:pt>
                <c:pt idx="136">
                  <c:v>28</c:v>
                </c:pt>
                <c:pt idx="137">
                  <c:v>41</c:v>
                </c:pt>
                <c:pt idx="138">
                  <c:v>18</c:v>
                </c:pt>
                <c:pt idx="139">
                  <c:v>12</c:v>
                </c:pt>
                <c:pt idx="140">
                  <c:v>25</c:v>
                </c:pt>
                <c:pt idx="141">
                  <c:v>19</c:v>
                </c:pt>
                <c:pt idx="142">
                  <c:v>15</c:v>
                </c:pt>
                <c:pt idx="143">
                  <c:v>8</c:v>
                </c:pt>
                <c:pt idx="144">
                  <c:v>18</c:v>
                </c:pt>
                <c:pt idx="145">
                  <c:v>6</c:v>
                </c:pt>
                <c:pt idx="146">
                  <c:v>2</c:v>
                </c:pt>
                <c:pt idx="147">
                  <c:v>4</c:v>
                </c:pt>
                <c:pt idx="148">
                  <c:v>9</c:v>
                </c:pt>
                <c:pt idx="149">
                  <c:v>7</c:v>
                </c:pt>
                <c:pt idx="150">
                  <c:v>11</c:v>
                </c:pt>
                <c:pt idx="151">
                  <c:v>5</c:v>
                </c:pt>
                <c:pt idx="152">
                  <c:v>5</c:v>
                </c:pt>
                <c:pt idx="153">
                  <c:v>2</c:v>
                </c:pt>
                <c:pt idx="154">
                  <c:v>2</c:v>
                </c:pt>
                <c:pt idx="155">
                  <c:v>1</c:v>
                </c:pt>
                <c:pt idx="156">
                  <c:v>7</c:v>
                </c:pt>
                <c:pt idx="157">
                  <c:v>3</c:v>
                </c:pt>
                <c:pt idx="158">
                  <c:v>5</c:v>
                </c:pt>
                <c:pt idx="159">
                  <c:v>6</c:v>
                </c:pt>
                <c:pt idx="160">
                  <c:v>5</c:v>
                </c:pt>
                <c:pt idx="161">
                  <c:v>8</c:v>
                </c:pt>
                <c:pt idx="162">
                  <c:v>5</c:v>
                </c:pt>
                <c:pt idx="163">
                  <c:v>1</c:v>
                </c:pt>
                <c:pt idx="164">
                  <c:v>1</c:v>
                </c:pt>
                <c:pt idx="165">
                  <c:v>5</c:v>
                </c:pt>
                <c:pt idx="166">
                  <c:v>9</c:v>
                </c:pt>
                <c:pt idx="167">
                  <c:v>5</c:v>
                </c:pt>
                <c:pt idx="168">
                  <c:v>1</c:v>
                </c:pt>
                <c:pt idx="169">
                  <c:v>3</c:v>
                </c:pt>
                <c:pt idx="170">
                  <c:v>1</c:v>
                </c:pt>
                <c:pt idx="171">
                  <c:v>2</c:v>
                </c:pt>
                <c:pt idx="172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66352"/>
        <c:axId val="224564720"/>
      </c:scatterChart>
      <c:scatterChart>
        <c:scatterStyle val="lineMarker"/>
        <c:varyColors val="0"/>
        <c:ser>
          <c:idx val="0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'2015'!$A$7:$A$23</c:f>
              <c:numCache>
                <c:formatCode>m/d/yyyy</c:formatCode>
                <c:ptCount val="17"/>
                <c:pt idx="0">
                  <c:v>42187</c:v>
                </c:pt>
                <c:pt idx="1">
                  <c:v>42188</c:v>
                </c:pt>
                <c:pt idx="2">
                  <c:v>42194</c:v>
                </c:pt>
                <c:pt idx="3">
                  <c:v>42195</c:v>
                </c:pt>
                <c:pt idx="4">
                  <c:v>42196</c:v>
                </c:pt>
                <c:pt idx="5">
                  <c:v>42201</c:v>
                </c:pt>
                <c:pt idx="6">
                  <c:v>42202</c:v>
                </c:pt>
                <c:pt idx="7">
                  <c:v>42203</c:v>
                </c:pt>
                <c:pt idx="8">
                  <c:v>42208</c:v>
                </c:pt>
                <c:pt idx="9">
                  <c:v>42209</c:v>
                </c:pt>
                <c:pt idx="10">
                  <c:v>42210</c:v>
                </c:pt>
                <c:pt idx="11">
                  <c:v>42215</c:v>
                </c:pt>
                <c:pt idx="12">
                  <c:v>42216</c:v>
                </c:pt>
                <c:pt idx="13">
                  <c:v>42218</c:v>
                </c:pt>
                <c:pt idx="14">
                  <c:v>42219</c:v>
                </c:pt>
                <c:pt idx="15">
                  <c:v>42220</c:v>
                </c:pt>
                <c:pt idx="16">
                  <c:v>42225</c:v>
                </c:pt>
              </c:numCache>
            </c:numRef>
          </c:xVal>
          <c:yVal>
            <c:numRef>
              <c:f>'2015'!$D$7:$D$23</c:f>
              <c:numCache>
                <c:formatCode>General</c:formatCode>
                <c:ptCount val="17"/>
                <c:pt idx="0">
                  <c:v>7</c:v>
                </c:pt>
                <c:pt idx="1">
                  <c:v>11</c:v>
                </c:pt>
                <c:pt idx="2">
                  <c:v>14</c:v>
                </c:pt>
                <c:pt idx="3">
                  <c:v>8</c:v>
                </c:pt>
                <c:pt idx="4">
                  <c:v>12</c:v>
                </c:pt>
                <c:pt idx="5">
                  <c:v>31</c:v>
                </c:pt>
                <c:pt idx="6">
                  <c:v>40</c:v>
                </c:pt>
                <c:pt idx="7">
                  <c:v>26</c:v>
                </c:pt>
                <c:pt idx="8">
                  <c:v>47</c:v>
                </c:pt>
                <c:pt idx="9">
                  <c:v>32</c:v>
                </c:pt>
                <c:pt idx="10">
                  <c:v>38</c:v>
                </c:pt>
                <c:pt idx="11">
                  <c:v>0</c:v>
                </c:pt>
                <c:pt idx="12">
                  <c:v>30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66896"/>
        <c:axId val="224553296"/>
      </c:scatterChart>
      <c:valAx>
        <c:axId val="22456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4564720"/>
        <c:crosses val="autoZero"/>
        <c:crossBetween val="midCat"/>
        <c:majorUnit val="31"/>
      </c:valAx>
      <c:valAx>
        <c:axId val="224564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566352"/>
        <c:crosses val="autoZero"/>
        <c:crossBetween val="midCat"/>
      </c:valAx>
      <c:valAx>
        <c:axId val="2245532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566896"/>
        <c:crosses val="max"/>
        <c:crossBetween val="midCat"/>
      </c:valAx>
      <c:valAx>
        <c:axId val="224566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4553296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'2012'!$L$2</c:f>
              <c:strCache>
                <c:ptCount val="1"/>
                <c:pt idx="0">
                  <c:v>Bonneville Total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'2015'!$A$4:$A$23</c:f>
              <c:numCache>
                <c:formatCode>m/d/yyyy</c:formatCode>
                <c:ptCount val="20"/>
                <c:pt idx="0">
                  <c:v>42164</c:v>
                </c:pt>
                <c:pt idx="1">
                  <c:v>42167</c:v>
                </c:pt>
                <c:pt idx="2">
                  <c:v>42174</c:v>
                </c:pt>
                <c:pt idx="3">
                  <c:v>42187</c:v>
                </c:pt>
                <c:pt idx="4">
                  <c:v>42188</c:v>
                </c:pt>
                <c:pt idx="5">
                  <c:v>42194</c:v>
                </c:pt>
                <c:pt idx="6">
                  <c:v>42195</c:v>
                </c:pt>
                <c:pt idx="7">
                  <c:v>42196</c:v>
                </c:pt>
                <c:pt idx="8">
                  <c:v>42201</c:v>
                </c:pt>
                <c:pt idx="9">
                  <c:v>42202</c:v>
                </c:pt>
                <c:pt idx="10">
                  <c:v>42203</c:v>
                </c:pt>
                <c:pt idx="11">
                  <c:v>42208</c:v>
                </c:pt>
                <c:pt idx="12">
                  <c:v>42209</c:v>
                </c:pt>
                <c:pt idx="13">
                  <c:v>42210</c:v>
                </c:pt>
                <c:pt idx="14">
                  <c:v>42215</c:v>
                </c:pt>
                <c:pt idx="15">
                  <c:v>42216</c:v>
                </c:pt>
                <c:pt idx="16">
                  <c:v>42218</c:v>
                </c:pt>
                <c:pt idx="17">
                  <c:v>42219</c:v>
                </c:pt>
                <c:pt idx="18">
                  <c:v>42220</c:v>
                </c:pt>
                <c:pt idx="19">
                  <c:v>42225</c:v>
                </c:pt>
              </c:numCache>
            </c:numRef>
          </c:cat>
          <c:val>
            <c:numRef>
              <c:f>'2015'!$I$4:$I$23</c:f>
              <c:numCache>
                <c:formatCode>General</c:formatCode>
                <c:ptCount val="20"/>
                <c:pt idx="0">
                  <c:v>116</c:v>
                </c:pt>
                <c:pt idx="1">
                  <c:v>19</c:v>
                </c:pt>
                <c:pt idx="2">
                  <c:v>113</c:v>
                </c:pt>
                <c:pt idx="3">
                  <c:v>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'2012'!$I$2</c:f>
              <c:strCache>
                <c:ptCount val="1"/>
                <c:pt idx="0">
                  <c:v>The Dalles Total</c:v>
                </c:pt>
              </c:strCache>
            </c:strRef>
          </c:tx>
          <c:spPr>
            <a:solidFill>
              <a:schemeClr val="tx1"/>
            </a:solidFill>
            <a:ln w="9525">
              <a:solidFill>
                <a:schemeClr val="tx1"/>
              </a:solidFill>
            </a:ln>
          </c:spPr>
          <c:invertIfNegative val="0"/>
          <c:cat>
            <c:numRef>
              <c:f>'2015'!$A$4:$A$23</c:f>
              <c:numCache>
                <c:formatCode>m/d/yyyy</c:formatCode>
                <c:ptCount val="20"/>
                <c:pt idx="0">
                  <c:v>42164</c:v>
                </c:pt>
                <c:pt idx="1">
                  <c:v>42167</c:v>
                </c:pt>
                <c:pt idx="2">
                  <c:v>42174</c:v>
                </c:pt>
                <c:pt idx="3">
                  <c:v>42187</c:v>
                </c:pt>
                <c:pt idx="4">
                  <c:v>42188</c:v>
                </c:pt>
                <c:pt idx="5">
                  <c:v>42194</c:v>
                </c:pt>
                <c:pt idx="6">
                  <c:v>42195</c:v>
                </c:pt>
                <c:pt idx="7">
                  <c:v>42196</c:v>
                </c:pt>
                <c:pt idx="8">
                  <c:v>42201</c:v>
                </c:pt>
                <c:pt idx="9">
                  <c:v>42202</c:v>
                </c:pt>
                <c:pt idx="10">
                  <c:v>42203</c:v>
                </c:pt>
                <c:pt idx="11">
                  <c:v>42208</c:v>
                </c:pt>
                <c:pt idx="12">
                  <c:v>42209</c:v>
                </c:pt>
                <c:pt idx="13">
                  <c:v>42210</c:v>
                </c:pt>
                <c:pt idx="14">
                  <c:v>42215</c:v>
                </c:pt>
                <c:pt idx="15">
                  <c:v>42216</c:v>
                </c:pt>
                <c:pt idx="16">
                  <c:v>42218</c:v>
                </c:pt>
                <c:pt idx="17">
                  <c:v>42219</c:v>
                </c:pt>
                <c:pt idx="18">
                  <c:v>42220</c:v>
                </c:pt>
                <c:pt idx="19">
                  <c:v>42225</c:v>
                </c:pt>
              </c:numCache>
            </c:numRef>
          </c:cat>
          <c:val>
            <c:numRef>
              <c:f>'2015'!$E$4:$E$23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</c:v>
                </c:pt>
                <c:pt idx="4">
                  <c:v>18</c:v>
                </c:pt>
                <c:pt idx="5">
                  <c:v>11</c:v>
                </c:pt>
                <c:pt idx="6">
                  <c:v>36</c:v>
                </c:pt>
                <c:pt idx="7">
                  <c:v>40</c:v>
                </c:pt>
                <c:pt idx="8">
                  <c:v>21</c:v>
                </c:pt>
                <c:pt idx="9">
                  <c:v>22</c:v>
                </c:pt>
                <c:pt idx="10">
                  <c:v>37</c:v>
                </c:pt>
                <c:pt idx="11">
                  <c:v>47</c:v>
                </c:pt>
                <c:pt idx="12">
                  <c:v>25</c:v>
                </c:pt>
                <c:pt idx="13">
                  <c:v>25</c:v>
                </c:pt>
                <c:pt idx="14">
                  <c:v>13</c:v>
                </c:pt>
                <c:pt idx="15">
                  <c:v>30</c:v>
                </c:pt>
                <c:pt idx="16">
                  <c:v>45</c:v>
                </c:pt>
                <c:pt idx="17">
                  <c:v>21</c:v>
                </c:pt>
                <c:pt idx="18">
                  <c:v>30</c:v>
                </c:pt>
                <c:pt idx="19">
                  <c:v>0</c:v>
                </c:pt>
              </c:numCache>
            </c:numRef>
          </c:val>
        </c:ser>
        <c:ser>
          <c:idx val="1"/>
          <c:order val="2"/>
          <c:tx>
            <c:strRef>
              <c:f>'2012'!$E$2</c:f>
              <c:strCache>
                <c:ptCount val="1"/>
                <c:pt idx="0">
                  <c:v>John Day Total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'2015'!$A$4:$A$23</c:f>
              <c:numCache>
                <c:formatCode>m/d/yyyy</c:formatCode>
                <c:ptCount val="20"/>
                <c:pt idx="0">
                  <c:v>42164</c:v>
                </c:pt>
                <c:pt idx="1">
                  <c:v>42167</c:v>
                </c:pt>
                <c:pt idx="2">
                  <c:v>42174</c:v>
                </c:pt>
                <c:pt idx="3">
                  <c:v>42187</c:v>
                </c:pt>
                <c:pt idx="4">
                  <c:v>42188</c:v>
                </c:pt>
                <c:pt idx="5">
                  <c:v>42194</c:v>
                </c:pt>
                <c:pt idx="6">
                  <c:v>42195</c:v>
                </c:pt>
                <c:pt idx="7">
                  <c:v>42196</c:v>
                </c:pt>
                <c:pt idx="8">
                  <c:v>42201</c:v>
                </c:pt>
                <c:pt idx="9">
                  <c:v>42202</c:v>
                </c:pt>
                <c:pt idx="10">
                  <c:v>42203</c:v>
                </c:pt>
                <c:pt idx="11">
                  <c:v>42208</c:v>
                </c:pt>
                <c:pt idx="12">
                  <c:v>42209</c:v>
                </c:pt>
                <c:pt idx="13">
                  <c:v>42210</c:v>
                </c:pt>
                <c:pt idx="14">
                  <c:v>42215</c:v>
                </c:pt>
                <c:pt idx="15">
                  <c:v>42216</c:v>
                </c:pt>
                <c:pt idx="16">
                  <c:v>42218</c:v>
                </c:pt>
                <c:pt idx="17">
                  <c:v>42219</c:v>
                </c:pt>
                <c:pt idx="18">
                  <c:v>42220</c:v>
                </c:pt>
                <c:pt idx="19">
                  <c:v>42225</c:v>
                </c:pt>
              </c:numCache>
            </c:numRef>
          </c:cat>
          <c:val>
            <c:numRef>
              <c:f>'2015'!$D$4:$D$23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8</c:v>
                </c:pt>
                <c:pt idx="7">
                  <c:v>12</c:v>
                </c:pt>
                <c:pt idx="8">
                  <c:v>31</c:v>
                </c:pt>
                <c:pt idx="9">
                  <c:v>40</c:v>
                </c:pt>
                <c:pt idx="10">
                  <c:v>26</c:v>
                </c:pt>
                <c:pt idx="11">
                  <c:v>47</c:v>
                </c:pt>
                <c:pt idx="12">
                  <c:v>32</c:v>
                </c:pt>
                <c:pt idx="13">
                  <c:v>38</c:v>
                </c:pt>
                <c:pt idx="14">
                  <c:v>0</c:v>
                </c:pt>
                <c:pt idx="15">
                  <c:v>30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overlap val="100"/>
        <c:axId val="224562000"/>
        <c:axId val="224567440"/>
      </c:barChart>
      <c:scatterChart>
        <c:scatterStyle val="lineMarker"/>
        <c:varyColors val="0"/>
        <c:ser>
          <c:idx val="0"/>
          <c:order val="3"/>
          <c:tx>
            <c:v>Accumulated Total</c:v>
          </c:tx>
          <c:spPr>
            <a:ln w="15875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'2015'!$A$4:$A$23</c:f>
              <c:numCache>
                <c:formatCode>m/d/yyyy</c:formatCode>
                <c:ptCount val="20"/>
                <c:pt idx="0">
                  <c:v>42164</c:v>
                </c:pt>
                <c:pt idx="1">
                  <c:v>42167</c:v>
                </c:pt>
                <c:pt idx="2">
                  <c:v>42174</c:v>
                </c:pt>
                <c:pt idx="3">
                  <c:v>42187</c:v>
                </c:pt>
                <c:pt idx="4">
                  <c:v>42188</c:v>
                </c:pt>
                <c:pt idx="5">
                  <c:v>42194</c:v>
                </c:pt>
                <c:pt idx="6">
                  <c:v>42195</c:v>
                </c:pt>
                <c:pt idx="7">
                  <c:v>42196</c:v>
                </c:pt>
                <c:pt idx="8">
                  <c:v>42201</c:v>
                </c:pt>
                <c:pt idx="9">
                  <c:v>42202</c:v>
                </c:pt>
                <c:pt idx="10">
                  <c:v>42203</c:v>
                </c:pt>
                <c:pt idx="11">
                  <c:v>42208</c:v>
                </c:pt>
                <c:pt idx="12">
                  <c:v>42209</c:v>
                </c:pt>
                <c:pt idx="13">
                  <c:v>42210</c:v>
                </c:pt>
                <c:pt idx="14">
                  <c:v>42215</c:v>
                </c:pt>
                <c:pt idx="15">
                  <c:v>42216</c:v>
                </c:pt>
                <c:pt idx="16">
                  <c:v>42218</c:v>
                </c:pt>
                <c:pt idx="17">
                  <c:v>42219</c:v>
                </c:pt>
                <c:pt idx="18">
                  <c:v>42220</c:v>
                </c:pt>
                <c:pt idx="19">
                  <c:v>42225</c:v>
                </c:pt>
              </c:numCache>
            </c:numRef>
          </c:xVal>
          <c:yVal>
            <c:numRef>
              <c:f>'2015'!$J$4:$J$23</c:f>
              <c:numCache>
                <c:formatCode>General</c:formatCode>
                <c:ptCount val="20"/>
                <c:pt idx="0">
                  <c:v>116</c:v>
                </c:pt>
                <c:pt idx="1">
                  <c:v>135</c:v>
                </c:pt>
                <c:pt idx="2">
                  <c:v>248</c:v>
                </c:pt>
                <c:pt idx="3">
                  <c:v>325</c:v>
                </c:pt>
                <c:pt idx="4">
                  <c:v>354</c:v>
                </c:pt>
                <c:pt idx="5">
                  <c:v>379</c:v>
                </c:pt>
                <c:pt idx="6">
                  <c:v>423</c:v>
                </c:pt>
                <c:pt idx="7">
                  <c:v>475</c:v>
                </c:pt>
                <c:pt idx="8">
                  <c:v>527</c:v>
                </c:pt>
                <c:pt idx="9">
                  <c:v>589</c:v>
                </c:pt>
                <c:pt idx="10">
                  <c:v>652</c:v>
                </c:pt>
                <c:pt idx="11">
                  <c:v>746</c:v>
                </c:pt>
                <c:pt idx="12">
                  <c:v>803</c:v>
                </c:pt>
                <c:pt idx="13">
                  <c:v>866</c:v>
                </c:pt>
                <c:pt idx="14">
                  <c:v>879</c:v>
                </c:pt>
                <c:pt idx="15">
                  <c:v>939</c:v>
                </c:pt>
                <c:pt idx="16">
                  <c:v>989</c:v>
                </c:pt>
                <c:pt idx="17">
                  <c:v>1010</c:v>
                </c:pt>
                <c:pt idx="18">
                  <c:v>1040</c:v>
                </c:pt>
                <c:pt idx="19">
                  <c:v>1068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54928"/>
        <c:axId val="224562544"/>
      </c:scatterChart>
      <c:dateAx>
        <c:axId val="22456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txPr>
          <a:bodyPr rot="2700000" vert="horz"/>
          <a:lstStyle/>
          <a:p>
            <a:pPr>
              <a:defRPr/>
            </a:pPr>
            <a:endParaRPr lang="en-US"/>
          </a:p>
        </c:txPr>
        <c:crossAx val="224567440"/>
        <c:crosses val="autoZero"/>
        <c:auto val="1"/>
        <c:lblOffset val="100"/>
        <c:baseTimeUnit val="days"/>
      </c:dateAx>
      <c:valAx>
        <c:axId val="22456744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Daily Collection</a:t>
                </a:r>
              </a:p>
            </c:rich>
          </c:tx>
          <c:layout>
            <c:manualLayout>
              <c:xMode val="edge"/>
              <c:yMode val="edge"/>
              <c:x val="1.5745481620496923E-2"/>
              <c:y val="0.224618552262119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4562000"/>
        <c:crosses val="autoZero"/>
        <c:crossBetween val="between"/>
      </c:valAx>
      <c:valAx>
        <c:axId val="22456254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Accumulated Collection</a:t>
                </a:r>
              </a:p>
            </c:rich>
          </c:tx>
          <c:layout>
            <c:manualLayout>
              <c:xMode val="edge"/>
              <c:yMode val="edge"/>
              <c:x val="0.90818030050083465"/>
              <c:y val="0.218229779467221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4554928"/>
        <c:crosses val="max"/>
        <c:crossBetween val="midCat"/>
      </c:valAx>
      <c:valAx>
        <c:axId val="224554928"/>
        <c:scaling>
          <c:orientation val="minMax"/>
        </c:scaling>
        <c:delete val="1"/>
        <c:axPos val="t"/>
        <c:numFmt formatCode="m/d;@" sourceLinked="0"/>
        <c:majorTickMark val="out"/>
        <c:minorTickMark val="none"/>
        <c:tickLblPos val="nextTo"/>
        <c:crossAx val="224562544"/>
        <c:crosses val="max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Bonneville Passage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'2014'!$AJ$2:$AJ$169</c:f>
              <c:numCache>
                <c:formatCode>m/d/yyyy</c:formatCode>
                <c:ptCount val="168"/>
                <c:pt idx="0">
                  <c:v>41735</c:v>
                </c:pt>
                <c:pt idx="1">
                  <c:v>41755</c:v>
                </c:pt>
                <c:pt idx="2">
                  <c:v>41766</c:v>
                </c:pt>
                <c:pt idx="3">
                  <c:v>41772</c:v>
                </c:pt>
                <c:pt idx="4">
                  <c:v>41773</c:v>
                </c:pt>
                <c:pt idx="5">
                  <c:v>41774</c:v>
                </c:pt>
                <c:pt idx="6">
                  <c:v>41775</c:v>
                </c:pt>
                <c:pt idx="7">
                  <c:v>41776</c:v>
                </c:pt>
                <c:pt idx="8">
                  <c:v>41777</c:v>
                </c:pt>
                <c:pt idx="9">
                  <c:v>41778</c:v>
                </c:pt>
                <c:pt idx="10">
                  <c:v>41779</c:v>
                </c:pt>
                <c:pt idx="11">
                  <c:v>41780</c:v>
                </c:pt>
                <c:pt idx="12">
                  <c:v>41781</c:v>
                </c:pt>
                <c:pt idx="13">
                  <c:v>41782</c:v>
                </c:pt>
                <c:pt idx="14">
                  <c:v>41783</c:v>
                </c:pt>
                <c:pt idx="15">
                  <c:v>41784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  <c:pt idx="21">
                  <c:v>41790</c:v>
                </c:pt>
                <c:pt idx="22">
                  <c:v>41791</c:v>
                </c:pt>
                <c:pt idx="23">
                  <c:v>41792</c:v>
                </c:pt>
                <c:pt idx="24">
                  <c:v>41793</c:v>
                </c:pt>
                <c:pt idx="25">
                  <c:v>41794</c:v>
                </c:pt>
                <c:pt idx="26">
                  <c:v>41795</c:v>
                </c:pt>
                <c:pt idx="27">
                  <c:v>41796</c:v>
                </c:pt>
                <c:pt idx="28">
                  <c:v>41797</c:v>
                </c:pt>
                <c:pt idx="29">
                  <c:v>41798</c:v>
                </c:pt>
                <c:pt idx="30">
                  <c:v>41799</c:v>
                </c:pt>
                <c:pt idx="31">
                  <c:v>41800</c:v>
                </c:pt>
                <c:pt idx="32">
                  <c:v>41801</c:v>
                </c:pt>
                <c:pt idx="33">
                  <c:v>41802</c:v>
                </c:pt>
                <c:pt idx="34">
                  <c:v>41803</c:v>
                </c:pt>
                <c:pt idx="35">
                  <c:v>41804</c:v>
                </c:pt>
                <c:pt idx="36">
                  <c:v>41805</c:v>
                </c:pt>
                <c:pt idx="37">
                  <c:v>41806</c:v>
                </c:pt>
                <c:pt idx="38">
                  <c:v>41807</c:v>
                </c:pt>
                <c:pt idx="39">
                  <c:v>41808</c:v>
                </c:pt>
                <c:pt idx="40">
                  <c:v>41809</c:v>
                </c:pt>
                <c:pt idx="41">
                  <c:v>41810</c:v>
                </c:pt>
                <c:pt idx="42">
                  <c:v>41811</c:v>
                </c:pt>
                <c:pt idx="43">
                  <c:v>41812</c:v>
                </c:pt>
                <c:pt idx="44">
                  <c:v>41813</c:v>
                </c:pt>
                <c:pt idx="45">
                  <c:v>41814</c:v>
                </c:pt>
                <c:pt idx="46">
                  <c:v>41815</c:v>
                </c:pt>
                <c:pt idx="47">
                  <c:v>41816</c:v>
                </c:pt>
                <c:pt idx="48">
                  <c:v>41817</c:v>
                </c:pt>
                <c:pt idx="49">
                  <c:v>41818</c:v>
                </c:pt>
                <c:pt idx="50">
                  <c:v>41819</c:v>
                </c:pt>
                <c:pt idx="51">
                  <c:v>41820</c:v>
                </c:pt>
                <c:pt idx="52">
                  <c:v>41821</c:v>
                </c:pt>
                <c:pt idx="53">
                  <c:v>41822</c:v>
                </c:pt>
                <c:pt idx="54">
                  <c:v>41823</c:v>
                </c:pt>
                <c:pt idx="55">
                  <c:v>41824</c:v>
                </c:pt>
                <c:pt idx="56">
                  <c:v>41825</c:v>
                </c:pt>
                <c:pt idx="57">
                  <c:v>41826</c:v>
                </c:pt>
                <c:pt idx="58">
                  <c:v>41827</c:v>
                </c:pt>
                <c:pt idx="59">
                  <c:v>41828</c:v>
                </c:pt>
                <c:pt idx="60">
                  <c:v>41829</c:v>
                </c:pt>
                <c:pt idx="61">
                  <c:v>41830</c:v>
                </c:pt>
                <c:pt idx="62">
                  <c:v>41831</c:v>
                </c:pt>
                <c:pt idx="63">
                  <c:v>41832</c:v>
                </c:pt>
                <c:pt idx="64">
                  <c:v>41833</c:v>
                </c:pt>
                <c:pt idx="65">
                  <c:v>41834</c:v>
                </c:pt>
                <c:pt idx="66">
                  <c:v>41835</c:v>
                </c:pt>
                <c:pt idx="67">
                  <c:v>41836</c:v>
                </c:pt>
                <c:pt idx="68">
                  <c:v>41837</c:v>
                </c:pt>
                <c:pt idx="69">
                  <c:v>41838</c:v>
                </c:pt>
                <c:pt idx="70">
                  <c:v>41839</c:v>
                </c:pt>
                <c:pt idx="71">
                  <c:v>41840</c:v>
                </c:pt>
                <c:pt idx="72">
                  <c:v>41841</c:v>
                </c:pt>
                <c:pt idx="73">
                  <c:v>41842</c:v>
                </c:pt>
                <c:pt idx="74">
                  <c:v>41843</c:v>
                </c:pt>
                <c:pt idx="75">
                  <c:v>41844</c:v>
                </c:pt>
                <c:pt idx="76">
                  <c:v>41845</c:v>
                </c:pt>
                <c:pt idx="77">
                  <c:v>41846</c:v>
                </c:pt>
                <c:pt idx="78">
                  <c:v>41847</c:v>
                </c:pt>
                <c:pt idx="79">
                  <c:v>41848</c:v>
                </c:pt>
                <c:pt idx="80">
                  <c:v>41849</c:v>
                </c:pt>
                <c:pt idx="81">
                  <c:v>41850</c:v>
                </c:pt>
                <c:pt idx="82">
                  <c:v>41851</c:v>
                </c:pt>
                <c:pt idx="83">
                  <c:v>41852</c:v>
                </c:pt>
                <c:pt idx="84">
                  <c:v>41853</c:v>
                </c:pt>
                <c:pt idx="85">
                  <c:v>41854</c:v>
                </c:pt>
                <c:pt idx="86">
                  <c:v>41855</c:v>
                </c:pt>
                <c:pt idx="87">
                  <c:v>41856</c:v>
                </c:pt>
                <c:pt idx="88">
                  <c:v>41857</c:v>
                </c:pt>
                <c:pt idx="89">
                  <c:v>41858</c:v>
                </c:pt>
                <c:pt idx="90">
                  <c:v>41859</c:v>
                </c:pt>
                <c:pt idx="91">
                  <c:v>41860</c:v>
                </c:pt>
                <c:pt idx="92">
                  <c:v>41861</c:v>
                </c:pt>
                <c:pt idx="93">
                  <c:v>41862</c:v>
                </c:pt>
                <c:pt idx="94">
                  <c:v>41863</c:v>
                </c:pt>
                <c:pt idx="95">
                  <c:v>41864</c:v>
                </c:pt>
                <c:pt idx="96">
                  <c:v>41865</c:v>
                </c:pt>
                <c:pt idx="97">
                  <c:v>41866</c:v>
                </c:pt>
                <c:pt idx="98">
                  <c:v>41867</c:v>
                </c:pt>
                <c:pt idx="99">
                  <c:v>41868</c:v>
                </c:pt>
                <c:pt idx="100">
                  <c:v>41869</c:v>
                </c:pt>
                <c:pt idx="101">
                  <c:v>41870</c:v>
                </c:pt>
                <c:pt idx="102">
                  <c:v>41871</c:v>
                </c:pt>
                <c:pt idx="103">
                  <c:v>41872</c:v>
                </c:pt>
                <c:pt idx="104">
                  <c:v>41873</c:v>
                </c:pt>
                <c:pt idx="105">
                  <c:v>41874</c:v>
                </c:pt>
                <c:pt idx="106">
                  <c:v>41875</c:v>
                </c:pt>
                <c:pt idx="107">
                  <c:v>41876</c:v>
                </c:pt>
                <c:pt idx="108">
                  <c:v>41877</c:v>
                </c:pt>
                <c:pt idx="109">
                  <c:v>41878</c:v>
                </c:pt>
                <c:pt idx="110">
                  <c:v>41879</c:v>
                </c:pt>
                <c:pt idx="111">
                  <c:v>41880</c:v>
                </c:pt>
                <c:pt idx="112">
                  <c:v>41881</c:v>
                </c:pt>
                <c:pt idx="113">
                  <c:v>41882</c:v>
                </c:pt>
                <c:pt idx="114">
                  <c:v>41883</c:v>
                </c:pt>
                <c:pt idx="115">
                  <c:v>41884</c:v>
                </c:pt>
                <c:pt idx="116">
                  <c:v>41885</c:v>
                </c:pt>
                <c:pt idx="117">
                  <c:v>41886</c:v>
                </c:pt>
                <c:pt idx="118">
                  <c:v>41887</c:v>
                </c:pt>
                <c:pt idx="119">
                  <c:v>41888</c:v>
                </c:pt>
                <c:pt idx="120">
                  <c:v>41889</c:v>
                </c:pt>
                <c:pt idx="121">
                  <c:v>41890</c:v>
                </c:pt>
                <c:pt idx="122">
                  <c:v>41891</c:v>
                </c:pt>
                <c:pt idx="123">
                  <c:v>41892</c:v>
                </c:pt>
                <c:pt idx="124">
                  <c:v>41893</c:v>
                </c:pt>
                <c:pt idx="125">
                  <c:v>41894</c:v>
                </c:pt>
                <c:pt idx="126">
                  <c:v>41895</c:v>
                </c:pt>
                <c:pt idx="127">
                  <c:v>41896</c:v>
                </c:pt>
                <c:pt idx="128">
                  <c:v>41897</c:v>
                </c:pt>
                <c:pt idx="129">
                  <c:v>41898</c:v>
                </c:pt>
                <c:pt idx="130">
                  <c:v>41899</c:v>
                </c:pt>
                <c:pt idx="131">
                  <c:v>41900</c:v>
                </c:pt>
                <c:pt idx="132">
                  <c:v>41901</c:v>
                </c:pt>
                <c:pt idx="133">
                  <c:v>41902</c:v>
                </c:pt>
                <c:pt idx="134">
                  <c:v>41903</c:v>
                </c:pt>
                <c:pt idx="135">
                  <c:v>41904</c:v>
                </c:pt>
                <c:pt idx="136">
                  <c:v>41905</c:v>
                </c:pt>
                <c:pt idx="137">
                  <c:v>41907</c:v>
                </c:pt>
                <c:pt idx="138">
                  <c:v>41908</c:v>
                </c:pt>
                <c:pt idx="139">
                  <c:v>41909</c:v>
                </c:pt>
                <c:pt idx="140">
                  <c:v>41910</c:v>
                </c:pt>
                <c:pt idx="141">
                  <c:v>41911</c:v>
                </c:pt>
                <c:pt idx="142">
                  <c:v>41912</c:v>
                </c:pt>
                <c:pt idx="143">
                  <c:v>41913</c:v>
                </c:pt>
                <c:pt idx="144">
                  <c:v>41914</c:v>
                </c:pt>
                <c:pt idx="145">
                  <c:v>41915</c:v>
                </c:pt>
                <c:pt idx="146">
                  <c:v>41916</c:v>
                </c:pt>
                <c:pt idx="147">
                  <c:v>41917</c:v>
                </c:pt>
                <c:pt idx="148">
                  <c:v>41918</c:v>
                </c:pt>
                <c:pt idx="149">
                  <c:v>41919</c:v>
                </c:pt>
                <c:pt idx="150">
                  <c:v>41920</c:v>
                </c:pt>
                <c:pt idx="151">
                  <c:v>41924</c:v>
                </c:pt>
                <c:pt idx="152">
                  <c:v>41926</c:v>
                </c:pt>
                <c:pt idx="153">
                  <c:v>41927</c:v>
                </c:pt>
                <c:pt idx="154">
                  <c:v>41929</c:v>
                </c:pt>
                <c:pt idx="155">
                  <c:v>41930</c:v>
                </c:pt>
                <c:pt idx="156">
                  <c:v>41934</c:v>
                </c:pt>
                <c:pt idx="157">
                  <c:v>41935</c:v>
                </c:pt>
                <c:pt idx="158">
                  <c:v>41936</c:v>
                </c:pt>
                <c:pt idx="159">
                  <c:v>41937</c:v>
                </c:pt>
                <c:pt idx="160">
                  <c:v>41938</c:v>
                </c:pt>
                <c:pt idx="161">
                  <c:v>41939</c:v>
                </c:pt>
                <c:pt idx="162">
                  <c:v>41944</c:v>
                </c:pt>
                <c:pt idx="163">
                  <c:v>41952</c:v>
                </c:pt>
                <c:pt idx="164">
                  <c:v>41953</c:v>
                </c:pt>
                <c:pt idx="165">
                  <c:v>41954</c:v>
                </c:pt>
                <c:pt idx="166">
                  <c:v>41960</c:v>
                </c:pt>
                <c:pt idx="167">
                  <c:v>41964</c:v>
                </c:pt>
              </c:numCache>
            </c:numRef>
          </c:xVal>
          <c:yVal>
            <c:numRef>
              <c:f>'2014'!$AK$2:$AK$169</c:f>
              <c:numCache>
                <c:formatCode>General</c:formatCode>
                <c:ptCount val="16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28</c:v>
                </c:pt>
                <c:pt idx="7">
                  <c:v>25</c:v>
                </c:pt>
                <c:pt idx="8">
                  <c:v>54</c:v>
                </c:pt>
                <c:pt idx="9">
                  <c:v>52</c:v>
                </c:pt>
                <c:pt idx="10">
                  <c:v>187</c:v>
                </c:pt>
                <c:pt idx="11">
                  <c:v>309</c:v>
                </c:pt>
                <c:pt idx="12">
                  <c:v>164</c:v>
                </c:pt>
                <c:pt idx="13">
                  <c:v>188</c:v>
                </c:pt>
                <c:pt idx="14">
                  <c:v>137</c:v>
                </c:pt>
                <c:pt idx="15">
                  <c:v>260</c:v>
                </c:pt>
                <c:pt idx="16">
                  <c:v>298</c:v>
                </c:pt>
                <c:pt idx="17">
                  <c:v>239</c:v>
                </c:pt>
                <c:pt idx="18">
                  <c:v>180</c:v>
                </c:pt>
                <c:pt idx="19">
                  <c:v>232</c:v>
                </c:pt>
                <c:pt idx="20">
                  <c:v>127</c:v>
                </c:pt>
                <c:pt idx="21">
                  <c:v>108</c:v>
                </c:pt>
                <c:pt idx="22">
                  <c:v>174</c:v>
                </c:pt>
                <c:pt idx="23">
                  <c:v>103</c:v>
                </c:pt>
                <c:pt idx="24">
                  <c:v>146</c:v>
                </c:pt>
                <c:pt idx="25">
                  <c:v>306</c:v>
                </c:pt>
                <c:pt idx="26">
                  <c:v>213</c:v>
                </c:pt>
                <c:pt idx="27">
                  <c:v>478</c:v>
                </c:pt>
                <c:pt idx="28">
                  <c:v>549</c:v>
                </c:pt>
                <c:pt idx="29">
                  <c:v>466</c:v>
                </c:pt>
                <c:pt idx="30">
                  <c:v>451</c:v>
                </c:pt>
                <c:pt idx="31">
                  <c:v>204</c:v>
                </c:pt>
                <c:pt idx="32">
                  <c:v>163</c:v>
                </c:pt>
                <c:pt idx="33">
                  <c:v>241</c:v>
                </c:pt>
                <c:pt idx="34">
                  <c:v>587</c:v>
                </c:pt>
                <c:pt idx="35">
                  <c:v>219</c:v>
                </c:pt>
                <c:pt idx="36">
                  <c:v>118</c:v>
                </c:pt>
                <c:pt idx="37">
                  <c:v>348</c:v>
                </c:pt>
                <c:pt idx="38">
                  <c:v>294</c:v>
                </c:pt>
                <c:pt idx="39">
                  <c:v>127</c:v>
                </c:pt>
                <c:pt idx="40">
                  <c:v>446</c:v>
                </c:pt>
                <c:pt idx="41">
                  <c:v>198</c:v>
                </c:pt>
                <c:pt idx="42">
                  <c:v>194</c:v>
                </c:pt>
                <c:pt idx="43">
                  <c:v>96</c:v>
                </c:pt>
                <c:pt idx="44">
                  <c:v>134</c:v>
                </c:pt>
                <c:pt idx="45">
                  <c:v>250</c:v>
                </c:pt>
                <c:pt idx="46">
                  <c:v>126</c:v>
                </c:pt>
                <c:pt idx="47">
                  <c:v>145</c:v>
                </c:pt>
                <c:pt idx="48">
                  <c:v>185</c:v>
                </c:pt>
                <c:pt idx="49">
                  <c:v>207</c:v>
                </c:pt>
                <c:pt idx="50">
                  <c:v>339</c:v>
                </c:pt>
                <c:pt idx="51">
                  <c:v>437</c:v>
                </c:pt>
                <c:pt idx="52">
                  <c:v>643</c:v>
                </c:pt>
                <c:pt idx="53">
                  <c:v>715</c:v>
                </c:pt>
                <c:pt idx="54">
                  <c:v>446</c:v>
                </c:pt>
                <c:pt idx="55">
                  <c:v>349</c:v>
                </c:pt>
                <c:pt idx="56">
                  <c:v>334</c:v>
                </c:pt>
                <c:pt idx="57">
                  <c:v>396</c:v>
                </c:pt>
                <c:pt idx="58">
                  <c:v>373</c:v>
                </c:pt>
                <c:pt idx="59">
                  <c:v>454</c:v>
                </c:pt>
                <c:pt idx="60">
                  <c:v>790</c:v>
                </c:pt>
                <c:pt idx="61">
                  <c:v>1027</c:v>
                </c:pt>
                <c:pt idx="62">
                  <c:v>229</c:v>
                </c:pt>
                <c:pt idx="63">
                  <c:v>276</c:v>
                </c:pt>
                <c:pt idx="64">
                  <c:v>500</c:v>
                </c:pt>
                <c:pt idx="65">
                  <c:v>498</c:v>
                </c:pt>
                <c:pt idx="66">
                  <c:v>738</c:v>
                </c:pt>
                <c:pt idx="67">
                  <c:v>843</c:v>
                </c:pt>
                <c:pt idx="68">
                  <c:v>679</c:v>
                </c:pt>
                <c:pt idx="69">
                  <c:v>693</c:v>
                </c:pt>
                <c:pt idx="70">
                  <c:v>647</c:v>
                </c:pt>
                <c:pt idx="71">
                  <c:v>498</c:v>
                </c:pt>
                <c:pt idx="72">
                  <c:v>603</c:v>
                </c:pt>
                <c:pt idx="73">
                  <c:v>607</c:v>
                </c:pt>
                <c:pt idx="74">
                  <c:v>674</c:v>
                </c:pt>
                <c:pt idx="75">
                  <c:v>319</c:v>
                </c:pt>
                <c:pt idx="76">
                  <c:v>302</c:v>
                </c:pt>
                <c:pt idx="77">
                  <c:v>403</c:v>
                </c:pt>
                <c:pt idx="78">
                  <c:v>365</c:v>
                </c:pt>
                <c:pt idx="79">
                  <c:v>301</c:v>
                </c:pt>
                <c:pt idx="80">
                  <c:v>385</c:v>
                </c:pt>
                <c:pt idx="81">
                  <c:v>309</c:v>
                </c:pt>
                <c:pt idx="82">
                  <c:v>202</c:v>
                </c:pt>
                <c:pt idx="83">
                  <c:v>196</c:v>
                </c:pt>
                <c:pt idx="84">
                  <c:v>213</c:v>
                </c:pt>
                <c:pt idx="85">
                  <c:v>275</c:v>
                </c:pt>
                <c:pt idx="86">
                  <c:v>192</c:v>
                </c:pt>
                <c:pt idx="87">
                  <c:v>194</c:v>
                </c:pt>
                <c:pt idx="88">
                  <c:v>137</c:v>
                </c:pt>
                <c:pt idx="89">
                  <c:v>157</c:v>
                </c:pt>
                <c:pt idx="90">
                  <c:v>317</c:v>
                </c:pt>
                <c:pt idx="91">
                  <c:v>95</c:v>
                </c:pt>
                <c:pt idx="92">
                  <c:v>113</c:v>
                </c:pt>
                <c:pt idx="93">
                  <c:v>156</c:v>
                </c:pt>
                <c:pt idx="94">
                  <c:v>210</c:v>
                </c:pt>
                <c:pt idx="95">
                  <c:v>241</c:v>
                </c:pt>
                <c:pt idx="96">
                  <c:v>160</c:v>
                </c:pt>
                <c:pt idx="97">
                  <c:v>506</c:v>
                </c:pt>
                <c:pt idx="98">
                  <c:v>252</c:v>
                </c:pt>
                <c:pt idx="99">
                  <c:v>147</c:v>
                </c:pt>
                <c:pt idx="100">
                  <c:v>140</c:v>
                </c:pt>
                <c:pt idx="101">
                  <c:v>25</c:v>
                </c:pt>
                <c:pt idx="102">
                  <c:v>141</c:v>
                </c:pt>
                <c:pt idx="103">
                  <c:v>86</c:v>
                </c:pt>
                <c:pt idx="104">
                  <c:v>60</c:v>
                </c:pt>
                <c:pt idx="105">
                  <c:v>46</c:v>
                </c:pt>
                <c:pt idx="106">
                  <c:v>49</c:v>
                </c:pt>
                <c:pt idx="107">
                  <c:v>118</c:v>
                </c:pt>
                <c:pt idx="108">
                  <c:v>71</c:v>
                </c:pt>
                <c:pt idx="109">
                  <c:v>114</c:v>
                </c:pt>
                <c:pt idx="110">
                  <c:v>190</c:v>
                </c:pt>
                <c:pt idx="111">
                  <c:v>98</c:v>
                </c:pt>
                <c:pt idx="112">
                  <c:v>53</c:v>
                </c:pt>
                <c:pt idx="113">
                  <c:v>50</c:v>
                </c:pt>
                <c:pt idx="114">
                  <c:v>51</c:v>
                </c:pt>
                <c:pt idx="115">
                  <c:v>79</c:v>
                </c:pt>
                <c:pt idx="116">
                  <c:v>97</c:v>
                </c:pt>
                <c:pt idx="117">
                  <c:v>88</c:v>
                </c:pt>
                <c:pt idx="118">
                  <c:v>84</c:v>
                </c:pt>
                <c:pt idx="119">
                  <c:v>31</c:v>
                </c:pt>
                <c:pt idx="120">
                  <c:v>32</c:v>
                </c:pt>
                <c:pt idx="121">
                  <c:v>18</c:v>
                </c:pt>
                <c:pt idx="122">
                  <c:v>46</c:v>
                </c:pt>
                <c:pt idx="123">
                  <c:v>56</c:v>
                </c:pt>
                <c:pt idx="124">
                  <c:v>17</c:v>
                </c:pt>
                <c:pt idx="125">
                  <c:v>20</c:v>
                </c:pt>
                <c:pt idx="126">
                  <c:v>18</c:v>
                </c:pt>
                <c:pt idx="127">
                  <c:v>13</c:v>
                </c:pt>
                <c:pt idx="128">
                  <c:v>18</c:v>
                </c:pt>
                <c:pt idx="129">
                  <c:v>35</c:v>
                </c:pt>
                <c:pt idx="130">
                  <c:v>34</c:v>
                </c:pt>
                <c:pt idx="131">
                  <c:v>36</c:v>
                </c:pt>
                <c:pt idx="132">
                  <c:v>23</c:v>
                </c:pt>
                <c:pt idx="133">
                  <c:v>38</c:v>
                </c:pt>
                <c:pt idx="134">
                  <c:v>17</c:v>
                </c:pt>
                <c:pt idx="135">
                  <c:v>17</c:v>
                </c:pt>
                <c:pt idx="136">
                  <c:v>16</c:v>
                </c:pt>
                <c:pt idx="137">
                  <c:v>9</c:v>
                </c:pt>
                <c:pt idx="138">
                  <c:v>14</c:v>
                </c:pt>
                <c:pt idx="139">
                  <c:v>7</c:v>
                </c:pt>
                <c:pt idx="140">
                  <c:v>3</c:v>
                </c:pt>
                <c:pt idx="141">
                  <c:v>17</c:v>
                </c:pt>
                <c:pt idx="142">
                  <c:v>10</c:v>
                </c:pt>
                <c:pt idx="143">
                  <c:v>12</c:v>
                </c:pt>
                <c:pt idx="144">
                  <c:v>1</c:v>
                </c:pt>
                <c:pt idx="145">
                  <c:v>4</c:v>
                </c:pt>
                <c:pt idx="146">
                  <c:v>3</c:v>
                </c:pt>
                <c:pt idx="147">
                  <c:v>10</c:v>
                </c:pt>
                <c:pt idx="148">
                  <c:v>4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6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7</c:v>
                </c:pt>
                <c:pt idx="160">
                  <c:v>4</c:v>
                </c:pt>
                <c:pt idx="161">
                  <c:v>1</c:v>
                </c:pt>
                <c:pt idx="162">
                  <c:v>2</c:v>
                </c:pt>
                <c:pt idx="163">
                  <c:v>1</c:v>
                </c:pt>
                <c:pt idx="164">
                  <c:v>2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61456"/>
        <c:axId val="224559824"/>
      </c:scatterChart>
      <c:scatterChart>
        <c:scatterStyle val="smoothMarker"/>
        <c:varyColors val="0"/>
        <c:ser>
          <c:idx val="1"/>
          <c:order val="1"/>
          <c:tx>
            <c:v>Bonneville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'2014'!$B$4:$B$6</c:f>
              <c:numCache>
                <c:formatCode>m/d/yyyy</c:formatCode>
                <c:ptCount val="3"/>
                <c:pt idx="0">
                  <c:v>41782</c:v>
                </c:pt>
                <c:pt idx="1">
                  <c:v>41795</c:v>
                </c:pt>
                <c:pt idx="2">
                  <c:v>41800</c:v>
                </c:pt>
              </c:numCache>
            </c:numRef>
          </c:xVal>
          <c:yVal>
            <c:numRef>
              <c:f>'2014'!$J$4:$J$6</c:f>
              <c:numCache>
                <c:formatCode>General</c:formatCode>
                <c:ptCount val="3"/>
                <c:pt idx="0">
                  <c:v>160</c:v>
                </c:pt>
                <c:pt idx="1">
                  <c:v>56</c:v>
                </c:pt>
                <c:pt idx="2">
                  <c:v>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60368"/>
        <c:axId val="224563088"/>
      </c:scatterChart>
      <c:valAx>
        <c:axId val="22456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4559824"/>
        <c:crosses val="autoZero"/>
        <c:crossBetween val="midCat"/>
        <c:majorUnit val="31"/>
      </c:valAx>
      <c:valAx>
        <c:axId val="22455982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561456"/>
        <c:crosses val="autoZero"/>
        <c:crossBetween val="midCat"/>
      </c:valAx>
      <c:valAx>
        <c:axId val="22456308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560368"/>
        <c:crosses val="max"/>
        <c:crossBetween val="midCat"/>
      </c:valAx>
      <c:valAx>
        <c:axId val="224560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4563088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1"/>
          <c:tx>
            <c:v>The Dalles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'2014'!$AN$2:$AN$142</c:f>
              <c:numCache>
                <c:formatCode>m/d/yyyy</c:formatCode>
                <c:ptCount val="14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41796</c:v>
                </c:pt>
                <c:pt idx="4">
                  <c:v>41797</c:v>
                </c:pt>
                <c:pt idx="5">
                  <c:v>41798</c:v>
                </c:pt>
                <c:pt idx="6">
                  <c:v>41799</c:v>
                </c:pt>
                <c:pt idx="7">
                  <c:v>41800</c:v>
                </c:pt>
                <c:pt idx="8">
                  <c:v>41801</c:v>
                </c:pt>
                <c:pt idx="9">
                  <c:v>41802</c:v>
                </c:pt>
                <c:pt idx="10">
                  <c:v>41803</c:v>
                </c:pt>
                <c:pt idx="11">
                  <c:v>41804</c:v>
                </c:pt>
                <c:pt idx="12">
                  <c:v>41805</c:v>
                </c:pt>
                <c:pt idx="13">
                  <c:v>41806</c:v>
                </c:pt>
                <c:pt idx="14">
                  <c:v>41807</c:v>
                </c:pt>
                <c:pt idx="15">
                  <c:v>41808</c:v>
                </c:pt>
                <c:pt idx="16">
                  <c:v>41809</c:v>
                </c:pt>
                <c:pt idx="17">
                  <c:v>41810</c:v>
                </c:pt>
                <c:pt idx="18">
                  <c:v>41811</c:v>
                </c:pt>
                <c:pt idx="19">
                  <c:v>41812</c:v>
                </c:pt>
                <c:pt idx="20">
                  <c:v>41813</c:v>
                </c:pt>
                <c:pt idx="21">
                  <c:v>41814</c:v>
                </c:pt>
                <c:pt idx="22">
                  <c:v>41815</c:v>
                </c:pt>
                <c:pt idx="23">
                  <c:v>41816</c:v>
                </c:pt>
                <c:pt idx="24">
                  <c:v>41817</c:v>
                </c:pt>
                <c:pt idx="25">
                  <c:v>41818</c:v>
                </c:pt>
                <c:pt idx="26">
                  <c:v>41819</c:v>
                </c:pt>
                <c:pt idx="27">
                  <c:v>41820</c:v>
                </c:pt>
                <c:pt idx="28">
                  <c:v>41821</c:v>
                </c:pt>
                <c:pt idx="29">
                  <c:v>41822</c:v>
                </c:pt>
                <c:pt idx="30">
                  <c:v>41823</c:v>
                </c:pt>
                <c:pt idx="31">
                  <c:v>41824</c:v>
                </c:pt>
                <c:pt idx="32">
                  <c:v>41825</c:v>
                </c:pt>
                <c:pt idx="33">
                  <c:v>41826</c:v>
                </c:pt>
                <c:pt idx="34">
                  <c:v>41827</c:v>
                </c:pt>
                <c:pt idx="35">
                  <c:v>41828</c:v>
                </c:pt>
                <c:pt idx="36">
                  <c:v>41829</c:v>
                </c:pt>
                <c:pt idx="37">
                  <c:v>41830</c:v>
                </c:pt>
                <c:pt idx="38">
                  <c:v>41831</c:v>
                </c:pt>
                <c:pt idx="39">
                  <c:v>41832</c:v>
                </c:pt>
                <c:pt idx="40">
                  <c:v>41833</c:v>
                </c:pt>
                <c:pt idx="41">
                  <c:v>41834</c:v>
                </c:pt>
                <c:pt idx="42">
                  <c:v>41835</c:v>
                </c:pt>
                <c:pt idx="43">
                  <c:v>41836</c:v>
                </c:pt>
                <c:pt idx="44">
                  <c:v>41837</c:v>
                </c:pt>
                <c:pt idx="45">
                  <c:v>41838</c:v>
                </c:pt>
                <c:pt idx="46">
                  <c:v>41839</c:v>
                </c:pt>
                <c:pt idx="47">
                  <c:v>41840</c:v>
                </c:pt>
                <c:pt idx="48">
                  <c:v>41841</c:v>
                </c:pt>
                <c:pt idx="49">
                  <c:v>41842</c:v>
                </c:pt>
                <c:pt idx="50">
                  <c:v>41843</c:v>
                </c:pt>
                <c:pt idx="51">
                  <c:v>41844</c:v>
                </c:pt>
                <c:pt idx="52">
                  <c:v>41845</c:v>
                </c:pt>
                <c:pt idx="53">
                  <c:v>41846</c:v>
                </c:pt>
                <c:pt idx="54">
                  <c:v>41847</c:v>
                </c:pt>
                <c:pt idx="55">
                  <c:v>41848</c:v>
                </c:pt>
                <c:pt idx="56">
                  <c:v>41849</c:v>
                </c:pt>
                <c:pt idx="57">
                  <c:v>41850</c:v>
                </c:pt>
                <c:pt idx="58">
                  <c:v>41851</c:v>
                </c:pt>
                <c:pt idx="59">
                  <c:v>41852</c:v>
                </c:pt>
                <c:pt idx="60">
                  <c:v>41853</c:v>
                </c:pt>
                <c:pt idx="61">
                  <c:v>41854</c:v>
                </c:pt>
                <c:pt idx="62">
                  <c:v>41855</c:v>
                </c:pt>
                <c:pt idx="63">
                  <c:v>41856</c:v>
                </c:pt>
                <c:pt idx="64">
                  <c:v>41857</c:v>
                </c:pt>
                <c:pt idx="65">
                  <c:v>41858</c:v>
                </c:pt>
                <c:pt idx="66">
                  <c:v>41859</c:v>
                </c:pt>
                <c:pt idx="67">
                  <c:v>41860</c:v>
                </c:pt>
                <c:pt idx="68">
                  <c:v>41861</c:v>
                </c:pt>
                <c:pt idx="69">
                  <c:v>41862</c:v>
                </c:pt>
                <c:pt idx="70">
                  <c:v>41863</c:v>
                </c:pt>
                <c:pt idx="71">
                  <c:v>41864</c:v>
                </c:pt>
                <c:pt idx="72">
                  <c:v>41865</c:v>
                </c:pt>
                <c:pt idx="73">
                  <c:v>41866</c:v>
                </c:pt>
                <c:pt idx="74">
                  <c:v>41867</c:v>
                </c:pt>
                <c:pt idx="75">
                  <c:v>41868</c:v>
                </c:pt>
                <c:pt idx="76">
                  <c:v>41869</c:v>
                </c:pt>
                <c:pt idx="77">
                  <c:v>41870</c:v>
                </c:pt>
                <c:pt idx="78">
                  <c:v>41871</c:v>
                </c:pt>
                <c:pt idx="79">
                  <c:v>41872</c:v>
                </c:pt>
                <c:pt idx="80">
                  <c:v>41873</c:v>
                </c:pt>
                <c:pt idx="81">
                  <c:v>41874</c:v>
                </c:pt>
                <c:pt idx="82">
                  <c:v>41875</c:v>
                </c:pt>
                <c:pt idx="83">
                  <c:v>41876</c:v>
                </c:pt>
                <c:pt idx="84">
                  <c:v>41877</c:v>
                </c:pt>
                <c:pt idx="85">
                  <c:v>41878</c:v>
                </c:pt>
                <c:pt idx="86">
                  <c:v>41879</c:v>
                </c:pt>
                <c:pt idx="87">
                  <c:v>41880</c:v>
                </c:pt>
                <c:pt idx="88">
                  <c:v>41881</c:v>
                </c:pt>
                <c:pt idx="89">
                  <c:v>41882</c:v>
                </c:pt>
                <c:pt idx="90">
                  <c:v>41883</c:v>
                </c:pt>
                <c:pt idx="91">
                  <c:v>41884</c:v>
                </c:pt>
                <c:pt idx="92">
                  <c:v>41885</c:v>
                </c:pt>
                <c:pt idx="93">
                  <c:v>41886</c:v>
                </c:pt>
                <c:pt idx="94">
                  <c:v>41887</c:v>
                </c:pt>
                <c:pt idx="95">
                  <c:v>41888</c:v>
                </c:pt>
                <c:pt idx="96">
                  <c:v>41889</c:v>
                </c:pt>
                <c:pt idx="97">
                  <c:v>41890</c:v>
                </c:pt>
                <c:pt idx="98">
                  <c:v>41891</c:v>
                </c:pt>
                <c:pt idx="99">
                  <c:v>41892</c:v>
                </c:pt>
                <c:pt idx="100">
                  <c:v>41893</c:v>
                </c:pt>
                <c:pt idx="101">
                  <c:v>41894</c:v>
                </c:pt>
                <c:pt idx="102">
                  <c:v>41895</c:v>
                </c:pt>
                <c:pt idx="103">
                  <c:v>41896</c:v>
                </c:pt>
                <c:pt idx="104">
                  <c:v>41897</c:v>
                </c:pt>
                <c:pt idx="105">
                  <c:v>41898</c:v>
                </c:pt>
                <c:pt idx="106">
                  <c:v>41899</c:v>
                </c:pt>
                <c:pt idx="107">
                  <c:v>41900</c:v>
                </c:pt>
                <c:pt idx="108">
                  <c:v>41901</c:v>
                </c:pt>
                <c:pt idx="109">
                  <c:v>41902</c:v>
                </c:pt>
                <c:pt idx="110">
                  <c:v>41903</c:v>
                </c:pt>
                <c:pt idx="111">
                  <c:v>41904</c:v>
                </c:pt>
                <c:pt idx="112">
                  <c:v>41905</c:v>
                </c:pt>
                <c:pt idx="113">
                  <c:v>41906</c:v>
                </c:pt>
                <c:pt idx="114">
                  <c:v>41907</c:v>
                </c:pt>
                <c:pt idx="115">
                  <c:v>41908</c:v>
                </c:pt>
                <c:pt idx="116">
                  <c:v>41909</c:v>
                </c:pt>
                <c:pt idx="117">
                  <c:v>41910</c:v>
                </c:pt>
                <c:pt idx="118">
                  <c:v>41911</c:v>
                </c:pt>
                <c:pt idx="119">
                  <c:v>41912</c:v>
                </c:pt>
                <c:pt idx="120">
                  <c:v>41913</c:v>
                </c:pt>
                <c:pt idx="121">
                  <c:v>41914</c:v>
                </c:pt>
                <c:pt idx="122">
                  <c:v>41915</c:v>
                </c:pt>
                <c:pt idx="123">
                  <c:v>41916</c:v>
                </c:pt>
                <c:pt idx="124">
                  <c:v>41917</c:v>
                </c:pt>
                <c:pt idx="125">
                  <c:v>41918</c:v>
                </c:pt>
                <c:pt idx="126">
                  <c:v>41919</c:v>
                </c:pt>
                <c:pt idx="127">
                  <c:v>41920</c:v>
                </c:pt>
                <c:pt idx="128">
                  <c:v>41922</c:v>
                </c:pt>
                <c:pt idx="129">
                  <c:v>41923</c:v>
                </c:pt>
                <c:pt idx="130">
                  <c:v>41924</c:v>
                </c:pt>
                <c:pt idx="131">
                  <c:v>41925</c:v>
                </c:pt>
                <c:pt idx="132">
                  <c:v>41926</c:v>
                </c:pt>
                <c:pt idx="133">
                  <c:v>41927</c:v>
                </c:pt>
                <c:pt idx="134">
                  <c:v>41931</c:v>
                </c:pt>
                <c:pt idx="135">
                  <c:v>41934</c:v>
                </c:pt>
                <c:pt idx="136">
                  <c:v>41935</c:v>
                </c:pt>
                <c:pt idx="137">
                  <c:v>41936</c:v>
                </c:pt>
                <c:pt idx="138">
                  <c:v>41938</c:v>
                </c:pt>
                <c:pt idx="139">
                  <c:v>41939</c:v>
                </c:pt>
                <c:pt idx="140">
                  <c:v>41940</c:v>
                </c:pt>
              </c:numCache>
            </c:numRef>
          </c:xVal>
          <c:yVal>
            <c:numRef>
              <c:f>'2014'!$AO$2:$AO$142</c:f>
              <c:numCache>
                <c:formatCode>General</c:formatCode>
                <c:ptCount val="14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11</c:v>
                </c:pt>
                <c:pt idx="5">
                  <c:v>7</c:v>
                </c:pt>
                <c:pt idx="6">
                  <c:v>16</c:v>
                </c:pt>
                <c:pt idx="7">
                  <c:v>12</c:v>
                </c:pt>
                <c:pt idx="8">
                  <c:v>22</c:v>
                </c:pt>
                <c:pt idx="9">
                  <c:v>21</c:v>
                </c:pt>
                <c:pt idx="10">
                  <c:v>24</c:v>
                </c:pt>
                <c:pt idx="11">
                  <c:v>29</c:v>
                </c:pt>
                <c:pt idx="12">
                  <c:v>38</c:v>
                </c:pt>
                <c:pt idx="13">
                  <c:v>10</c:v>
                </c:pt>
                <c:pt idx="14">
                  <c:v>24</c:v>
                </c:pt>
                <c:pt idx="15">
                  <c:v>25</c:v>
                </c:pt>
                <c:pt idx="16">
                  <c:v>62</c:v>
                </c:pt>
                <c:pt idx="17">
                  <c:v>66</c:v>
                </c:pt>
                <c:pt idx="18">
                  <c:v>40</c:v>
                </c:pt>
                <c:pt idx="19">
                  <c:v>39</c:v>
                </c:pt>
                <c:pt idx="20">
                  <c:v>106</c:v>
                </c:pt>
                <c:pt idx="21">
                  <c:v>145</c:v>
                </c:pt>
                <c:pt idx="22">
                  <c:v>94</c:v>
                </c:pt>
                <c:pt idx="23">
                  <c:v>93</c:v>
                </c:pt>
                <c:pt idx="24">
                  <c:v>127</c:v>
                </c:pt>
                <c:pt idx="25">
                  <c:v>162</c:v>
                </c:pt>
                <c:pt idx="26">
                  <c:v>95</c:v>
                </c:pt>
                <c:pt idx="27">
                  <c:v>54</c:v>
                </c:pt>
                <c:pt idx="28">
                  <c:v>64</c:v>
                </c:pt>
                <c:pt idx="29">
                  <c:v>107</c:v>
                </c:pt>
                <c:pt idx="30">
                  <c:v>97</c:v>
                </c:pt>
                <c:pt idx="31">
                  <c:v>61</c:v>
                </c:pt>
                <c:pt idx="32">
                  <c:v>92</c:v>
                </c:pt>
                <c:pt idx="33">
                  <c:v>213</c:v>
                </c:pt>
                <c:pt idx="34">
                  <c:v>177</c:v>
                </c:pt>
                <c:pt idx="35">
                  <c:v>243</c:v>
                </c:pt>
                <c:pt idx="36">
                  <c:v>286</c:v>
                </c:pt>
                <c:pt idx="37">
                  <c:v>195</c:v>
                </c:pt>
                <c:pt idx="38">
                  <c:v>240</c:v>
                </c:pt>
                <c:pt idx="39">
                  <c:v>138</c:v>
                </c:pt>
                <c:pt idx="40">
                  <c:v>144</c:v>
                </c:pt>
                <c:pt idx="41">
                  <c:v>245</c:v>
                </c:pt>
                <c:pt idx="42">
                  <c:v>230</c:v>
                </c:pt>
                <c:pt idx="43">
                  <c:v>146</c:v>
                </c:pt>
                <c:pt idx="44">
                  <c:v>125</c:v>
                </c:pt>
                <c:pt idx="45">
                  <c:v>167</c:v>
                </c:pt>
                <c:pt idx="46">
                  <c:v>370</c:v>
                </c:pt>
                <c:pt idx="47">
                  <c:v>521</c:v>
                </c:pt>
                <c:pt idx="48">
                  <c:v>434</c:v>
                </c:pt>
                <c:pt idx="49">
                  <c:v>124</c:v>
                </c:pt>
                <c:pt idx="50">
                  <c:v>231</c:v>
                </c:pt>
                <c:pt idx="51">
                  <c:v>306</c:v>
                </c:pt>
                <c:pt idx="52">
                  <c:v>244</c:v>
                </c:pt>
                <c:pt idx="53">
                  <c:v>348</c:v>
                </c:pt>
                <c:pt idx="54">
                  <c:v>294</c:v>
                </c:pt>
                <c:pt idx="55">
                  <c:v>153</c:v>
                </c:pt>
                <c:pt idx="56">
                  <c:v>163</c:v>
                </c:pt>
                <c:pt idx="57">
                  <c:v>105</c:v>
                </c:pt>
                <c:pt idx="58">
                  <c:v>93</c:v>
                </c:pt>
                <c:pt idx="59">
                  <c:v>96</c:v>
                </c:pt>
                <c:pt idx="60">
                  <c:v>105</c:v>
                </c:pt>
                <c:pt idx="61">
                  <c:v>96</c:v>
                </c:pt>
                <c:pt idx="62">
                  <c:v>140</c:v>
                </c:pt>
                <c:pt idx="63">
                  <c:v>164</c:v>
                </c:pt>
                <c:pt idx="64">
                  <c:v>51</c:v>
                </c:pt>
                <c:pt idx="65">
                  <c:v>120</c:v>
                </c:pt>
                <c:pt idx="66">
                  <c:v>101</c:v>
                </c:pt>
                <c:pt idx="67">
                  <c:v>125</c:v>
                </c:pt>
                <c:pt idx="68">
                  <c:v>170</c:v>
                </c:pt>
                <c:pt idx="69">
                  <c:v>150</c:v>
                </c:pt>
                <c:pt idx="70">
                  <c:v>200</c:v>
                </c:pt>
                <c:pt idx="71">
                  <c:v>141</c:v>
                </c:pt>
                <c:pt idx="72">
                  <c:v>125</c:v>
                </c:pt>
                <c:pt idx="73">
                  <c:v>83</c:v>
                </c:pt>
                <c:pt idx="74">
                  <c:v>61</c:v>
                </c:pt>
                <c:pt idx="75">
                  <c:v>94</c:v>
                </c:pt>
                <c:pt idx="76">
                  <c:v>73</c:v>
                </c:pt>
                <c:pt idx="77">
                  <c:v>112</c:v>
                </c:pt>
                <c:pt idx="78">
                  <c:v>63</c:v>
                </c:pt>
                <c:pt idx="79">
                  <c:v>106</c:v>
                </c:pt>
                <c:pt idx="80">
                  <c:v>57</c:v>
                </c:pt>
                <c:pt idx="81">
                  <c:v>95</c:v>
                </c:pt>
                <c:pt idx="82">
                  <c:v>83</c:v>
                </c:pt>
                <c:pt idx="83">
                  <c:v>71</c:v>
                </c:pt>
                <c:pt idx="84">
                  <c:v>50</c:v>
                </c:pt>
                <c:pt idx="85">
                  <c:v>52</c:v>
                </c:pt>
                <c:pt idx="86">
                  <c:v>47</c:v>
                </c:pt>
                <c:pt idx="87">
                  <c:v>33</c:v>
                </c:pt>
                <c:pt idx="88">
                  <c:v>54</c:v>
                </c:pt>
                <c:pt idx="89">
                  <c:v>62</c:v>
                </c:pt>
                <c:pt idx="90">
                  <c:v>54</c:v>
                </c:pt>
                <c:pt idx="91">
                  <c:v>63</c:v>
                </c:pt>
                <c:pt idx="92">
                  <c:v>32</c:v>
                </c:pt>
                <c:pt idx="93">
                  <c:v>15</c:v>
                </c:pt>
                <c:pt idx="94">
                  <c:v>24</c:v>
                </c:pt>
                <c:pt idx="95">
                  <c:v>33</c:v>
                </c:pt>
                <c:pt idx="96">
                  <c:v>42</c:v>
                </c:pt>
                <c:pt idx="97">
                  <c:v>36</c:v>
                </c:pt>
                <c:pt idx="98">
                  <c:v>36</c:v>
                </c:pt>
                <c:pt idx="99">
                  <c:v>35</c:v>
                </c:pt>
                <c:pt idx="100">
                  <c:v>43</c:v>
                </c:pt>
                <c:pt idx="101">
                  <c:v>34</c:v>
                </c:pt>
                <c:pt idx="102">
                  <c:v>17</c:v>
                </c:pt>
                <c:pt idx="103">
                  <c:v>37</c:v>
                </c:pt>
                <c:pt idx="104">
                  <c:v>52</c:v>
                </c:pt>
                <c:pt idx="105">
                  <c:v>52</c:v>
                </c:pt>
                <c:pt idx="106">
                  <c:v>43</c:v>
                </c:pt>
                <c:pt idx="107">
                  <c:v>36</c:v>
                </c:pt>
                <c:pt idx="108">
                  <c:v>39</c:v>
                </c:pt>
                <c:pt idx="109">
                  <c:v>33</c:v>
                </c:pt>
                <c:pt idx="110">
                  <c:v>25</c:v>
                </c:pt>
                <c:pt idx="111">
                  <c:v>26</c:v>
                </c:pt>
                <c:pt idx="112">
                  <c:v>20</c:v>
                </c:pt>
                <c:pt idx="113">
                  <c:v>25</c:v>
                </c:pt>
                <c:pt idx="114">
                  <c:v>15</c:v>
                </c:pt>
                <c:pt idx="115">
                  <c:v>20</c:v>
                </c:pt>
                <c:pt idx="116">
                  <c:v>15</c:v>
                </c:pt>
                <c:pt idx="117">
                  <c:v>10</c:v>
                </c:pt>
                <c:pt idx="118">
                  <c:v>22</c:v>
                </c:pt>
                <c:pt idx="119">
                  <c:v>10</c:v>
                </c:pt>
                <c:pt idx="120">
                  <c:v>2</c:v>
                </c:pt>
                <c:pt idx="121">
                  <c:v>12</c:v>
                </c:pt>
                <c:pt idx="122">
                  <c:v>3</c:v>
                </c:pt>
                <c:pt idx="123">
                  <c:v>6</c:v>
                </c:pt>
                <c:pt idx="124">
                  <c:v>2</c:v>
                </c:pt>
                <c:pt idx="125">
                  <c:v>3</c:v>
                </c:pt>
                <c:pt idx="126">
                  <c:v>8</c:v>
                </c:pt>
                <c:pt idx="127">
                  <c:v>4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2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2</c:v>
                </c:pt>
                <c:pt idx="140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54384"/>
        <c:axId val="224555472"/>
      </c:scatterChart>
      <c:scatterChart>
        <c:scatterStyle val="lineMarker"/>
        <c:varyColors val="0"/>
        <c:ser>
          <c:idx val="1"/>
          <c:order val="0"/>
          <c:tx>
            <c:v>The Dalles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'2014'!$B$7:$B$26</c:f>
              <c:numCache>
                <c:formatCode>m/d/yyyy</c:formatCode>
                <c:ptCount val="20"/>
                <c:pt idx="0">
                  <c:v>41808</c:v>
                </c:pt>
                <c:pt idx="1">
                  <c:v>41809</c:v>
                </c:pt>
                <c:pt idx="2">
                  <c:v>41810</c:v>
                </c:pt>
                <c:pt idx="3">
                  <c:v>41811</c:v>
                </c:pt>
                <c:pt idx="4">
                  <c:v>41812</c:v>
                </c:pt>
                <c:pt idx="5">
                  <c:v>41813</c:v>
                </c:pt>
                <c:pt idx="6">
                  <c:v>41814</c:v>
                </c:pt>
                <c:pt idx="7">
                  <c:v>41820</c:v>
                </c:pt>
                <c:pt idx="8">
                  <c:v>41821</c:v>
                </c:pt>
                <c:pt idx="9">
                  <c:v>41822</c:v>
                </c:pt>
                <c:pt idx="10">
                  <c:v>41823</c:v>
                </c:pt>
                <c:pt idx="11">
                  <c:v>41824</c:v>
                </c:pt>
                <c:pt idx="12">
                  <c:v>41825</c:v>
                </c:pt>
                <c:pt idx="13">
                  <c:v>41830</c:v>
                </c:pt>
                <c:pt idx="14">
                  <c:v>41831</c:v>
                </c:pt>
                <c:pt idx="15">
                  <c:v>41832</c:v>
                </c:pt>
                <c:pt idx="16">
                  <c:v>41833</c:v>
                </c:pt>
                <c:pt idx="17">
                  <c:v>41834</c:v>
                </c:pt>
                <c:pt idx="18">
                  <c:v>41835</c:v>
                </c:pt>
                <c:pt idx="19">
                  <c:v>41836</c:v>
                </c:pt>
              </c:numCache>
            </c:numRef>
          </c:xVal>
          <c:yVal>
            <c:numRef>
              <c:f>'2014'!$F$7:$F$26</c:f>
              <c:numCache>
                <c:formatCode>General</c:formatCode>
                <c:ptCount val="20"/>
                <c:pt idx="0">
                  <c:v>22</c:v>
                </c:pt>
                <c:pt idx="1">
                  <c:v>12</c:v>
                </c:pt>
                <c:pt idx="2">
                  <c:v>38</c:v>
                </c:pt>
                <c:pt idx="3">
                  <c:v>5</c:v>
                </c:pt>
                <c:pt idx="4">
                  <c:v>13</c:v>
                </c:pt>
                <c:pt idx="5">
                  <c:v>6</c:v>
                </c:pt>
                <c:pt idx="6">
                  <c:v>30</c:v>
                </c:pt>
                <c:pt idx="7">
                  <c:v>17</c:v>
                </c:pt>
                <c:pt idx="8">
                  <c:v>37</c:v>
                </c:pt>
                <c:pt idx="9">
                  <c:v>14</c:v>
                </c:pt>
                <c:pt idx="10">
                  <c:v>63</c:v>
                </c:pt>
                <c:pt idx="11">
                  <c:v>11</c:v>
                </c:pt>
                <c:pt idx="12">
                  <c:v>36</c:v>
                </c:pt>
                <c:pt idx="13">
                  <c:v>0</c:v>
                </c:pt>
                <c:pt idx="14">
                  <c:v>3</c:v>
                </c:pt>
                <c:pt idx="15">
                  <c:v>30</c:v>
                </c:pt>
                <c:pt idx="16">
                  <c:v>9</c:v>
                </c:pt>
                <c:pt idx="17">
                  <c:v>0</c:v>
                </c:pt>
                <c:pt idx="18">
                  <c:v>28</c:v>
                </c:pt>
                <c:pt idx="1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56016"/>
        <c:axId val="224564176"/>
      </c:scatterChart>
      <c:valAx>
        <c:axId val="22455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4555472"/>
        <c:crosses val="autoZero"/>
        <c:crossBetween val="midCat"/>
        <c:majorUnit val="31"/>
      </c:valAx>
      <c:valAx>
        <c:axId val="224555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</a:t>
                </a:r>
                <a:r>
                  <a:rPr lang="en-US" baseline="0"/>
                  <a:t> Lamprey </a:t>
                </a:r>
                <a:r>
                  <a:rPr lang="en-US"/>
                  <a:t>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554384"/>
        <c:crosses val="autoZero"/>
        <c:crossBetween val="midCat"/>
      </c:valAx>
      <c:valAx>
        <c:axId val="2245641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556016"/>
        <c:crosses val="max"/>
        <c:crossBetween val="midCat"/>
      </c:valAx>
      <c:valAx>
        <c:axId val="224556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4564176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John Day Passage</c:v>
          </c:tx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'2014'!$AR$2:$AR$161</c:f>
              <c:numCache>
                <c:formatCode>m/d/yyyy</c:formatCode>
                <c:ptCount val="160"/>
                <c:pt idx="0">
                  <c:v>41752</c:v>
                </c:pt>
                <c:pt idx="1">
                  <c:v>41766</c:v>
                </c:pt>
                <c:pt idx="2">
                  <c:v>41769</c:v>
                </c:pt>
                <c:pt idx="3">
                  <c:v>41770</c:v>
                </c:pt>
                <c:pt idx="4">
                  <c:v>41771</c:v>
                </c:pt>
                <c:pt idx="5">
                  <c:v>41772</c:v>
                </c:pt>
                <c:pt idx="6">
                  <c:v>41774</c:v>
                </c:pt>
                <c:pt idx="7">
                  <c:v>41775</c:v>
                </c:pt>
                <c:pt idx="8">
                  <c:v>41776</c:v>
                </c:pt>
                <c:pt idx="9">
                  <c:v>41777</c:v>
                </c:pt>
                <c:pt idx="10">
                  <c:v>41778</c:v>
                </c:pt>
                <c:pt idx="11">
                  <c:v>41779</c:v>
                </c:pt>
                <c:pt idx="12">
                  <c:v>41780</c:v>
                </c:pt>
                <c:pt idx="13">
                  <c:v>41781</c:v>
                </c:pt>
                <c:pt idx="14">
                  <c:v>41782</c:v>
                </c:pt>
                <c:pt idx="15">
                  <c:v>41783</c:v>
                </c:pt>
                <c:pt idx="16">
                  <c:v>41786</c:v>
                </c:pt>
                <c:pt idx="17">
                  <c:v>41787</c:v>
                </c:pt>
                <c:pt idx="18">
                  <c:v>41789</c:v>
                </c:pt>
                <c:pt idx="19">
                  <c:v>41792</c:v>
                </c:pt>
                <c:pt idx="20">
                  <c:v>41794</c:v>
                </c:pt>
                <c:pt idx="21">
                  <c:v>41796</c:v>
                </c:pt>
                <c:pt idx="22">
                  <c:v>41798</c:v>
                </c:pt>
                <c:pt idx="23">
                  <c:v>41799</c:v>
                </c:pt>
                <c:pt idx="24">
                  <c:v>41800</c:v>
                </c:pt>
                <c:pt idx="25">
                  <c:v>41802</c:v>
                </c:pt>
                <c:pt idx="26">
                  <c:v>41803</c:v>
                </c:pt>
                <c:pt idx="27">
                  <c:v>41804</c:v>
                </c:pt>
                <c:pt idx="28">
                  <c:v>41805</c:v>
                </c:pt>
                <c:pt idx="29">
                  <c:v>41806</c:v>
                </c:pt>
                <c:pt idx="30">
                  <c:v>41807</c:v>
                </c:pt>
                <c:pt idx="31">
                  <c:v>41808</c:v>
                </c:pt>
                <c:pt idx="32">
                  <c:v>41809</c:v>
                </c:pt>
                <c:pt idx="33">
                  <c:v>41810</c:v>
                </c:pt>
                <c:pt idx="34">
                  <c:v>41811</c:v>
                </c:pt>
                <c:pt idx="35">
                  <c:v>41812</c:v>
                </c:pt>
                <c:pt idx="36">
                  <c:v>41813</c:v>
                </c:pt>
                <c:pt idx="37">
                  <c:v>41814</c:v>
                </c:pt>
                <c:pt idx="38">
                  <c:v>41815</c:v>
                </c:pt>
                <c:pt idx="39">
                  <c:v>41816</c:v>
                </c:pt>
                <c:pt idx="40">
                  <c:v>41817</c:v>
                </c:pt>
                <c:pt idx="41">
                  <c:v>41818</c:v>
                </c:pt>
                <c:pt idx="42">
                  <c:v>41819</c:v>
                </c:pt>
                <c:pt idx="43">
                  <c:v>41820</c:v>
                </c:pt>
                <c:pt idx="44">
                  <c:v>41821</c:v>
                </c:pt>
                <c:pt idx="45">
                  <c:v>41822</c:v>
                </c:pt>
                <c:pt idx="46">
                  <c:v>41823</c:v>
                </c:pt>
                <c:pt idx="47">
                  <c:v>41824</c:v>
                </c:pt>
                <c:pt idx="48">
                  <c:v>41825</c:v>
                </c:pt>
                <c:pt idx="49">
                  <c:v>41826</c:v>
                </c:pt>
                <c:pt idx="50">
                  <c:v>41827</c:v>
                </c:pt>
                <c:pt idx="51">
                  <c:v>41828</c:v>
                </c:pt>
                <c:pt idx="52">
                  <c:v>41829</c:v>
                </c:pt>
                <c:pt idx="53">
                  <c:v>41830</c:v>
                </c:pt>
                <c:pt idx="54">
                  <c:v>41831</c:v>
                </c:pt>
                <c:pt idx="55">
                  <c:v>41832</c:v>
                </c:pt>
                <c:pt idx="56">
                  <c:v>41833</c:v>
                </c:pt>
                <c:pt idx="57">
                  <c:v>41834</c:v>
                </c:pt>
                <c:pt idx="58">
                  <c:v>41835</c:v>
                </c:pt>
                <c:pt idx="59">
                  <c:v>41836</c:v>
                </c:pt>
                <c:pt idx="60">
                  <c:v>41837</c:v>
                </c:pt>
                <c:pt idx="61">
                  <c:v>41838</c:v>
                </c:pt>
                <c:pt idx="62">
                  <c:v>41839</c:v>
                </c:pt>
                <c:pt idx="63">
                  <c:v>41840</c:v>
                </c:pt>
                <c:pt idx="64">
                  <c:v>41841</c:v>
                </c:pt>
                <c:pt idx="65">
                  <c:v>41842</c:v>
                </c:pt>
                <c:pt idx="66">
                  <c:v>41843</c:v>
                </c:pt>
                <c:pt idx="67">
                  <c:v>41844</c:v>
                </c:pt>
                <c:pt idx="68">
                  <c:v>41845</c:v>
                </c:pt>
                <c:pt idx="69">
                  <c:v>41846</c:v>
                </c:pt>
                <c:pt idx="70">
                  <c:v>41847</c:v>
                </c:pt>
                <c:pt idx="71">
                  <c:v>41848</c:v>
                </c:pt>
                <c:pt idx="72">
                  <c:v>41849</c:v>
                </c:pt>
                <c:pt idx="73">
                  <c:v>41850</c:v>
                </c:pt>
                <c:pt idx="74">
                  <c:v>41851</c:v>
                </c:pt>
                <c:pt idx="75">
                  <c:v>41852</c:v>
                </c:pt>
                <c:pt idx="76">
                  <c:v>41853</c:v>
                </c:pt>
                <c:pt idx="77">
                  <c:v>41854</c:v>
                </c:pt>
                <c:pt idx="78">
                  <c:v>41855</c:v>
                </c:pt>
                <c:pt idx="79">
                  <c:v>41856</c:v>
                </c:pt>
                <c:pt idx="80">
                  <c:v>41857</c:v>
                </c:pt>
                <c:pt idx="81">
                  <c:v>41858</c:v>
                </c:pt>
                <c:pt idx="82">
                  <c:v>41859</c:v>
                </c:pt>
                <c:pt idx="83">
                  <c:v>41860</c:v>
                </c:pt>
                <c:pt idx="84">
                  <c:v>41861</c:v>
                </c:pt>
                <c:pt idx="85">
                  <c:v>41862</c:v>
                </c:pt>
                <c:pt idx="86">
                  <c:v>41863</c:v>
                </c:pt>
                <c:pt idx="87">
                  <c:v>41864</c:v>
                </c:pt>
                <c:pt idx="88">
                  <c:v>41865</c:v>
                </c:pt>
                <c:pt idx="89">
                  <c:v>41866</c:v>
                </c:pt>
                <c:pt idx="90">
                  <c:v>41867</c:v>
                </c:pt>
                <c:pt idx="91">
                  <c:v>41868</c:v>
                </c:pt>
                <c:pt idx="92">
                  <c:v>41869</c:v>
                </c:pt>
                <c:pt idx="93">
                  <c:v>41870</c:v>
                </c:pt>
                <c:pt idx="94">
                  <c:v>41871</c:v>
                </c:pt>
                <c:pt idx="95">
                  <c:v>41872</c:v>
                </c:pt>
                <c:pt idx="96">
                  <c:v>41873</c:v>
                </c:pt>
                <c:pt idx="97">
                  <c:v>41874</c:v>
                </c:pt>
                <c:pt idx="98">
                  <c:v>41875</c:v>
                </c:pt>
                <c:pt idx="99">
                  <c:v>41876</c:v>
                </c:pt>
                <c:pt idx="100">
                  <c:v>41877</c:v>
                </c:pt>
                <c:pt idx="101">
                  <c:v>41878</c:v>
                </c:pt>
                <c:pt idx="102">
                  <c:v>41879</c:v>
                </c:pt>
                <c:pt idx="103">
                  <c:v>41880</c:v>
                </c:pt>
                <c:pt idx="104">
                  <c:v>41881</c:v>
                </c:pt>
                <c:pt idx="105">
                  <c:v>41882</c:v>
                </c:pt>
                <c:pt idx="106">
                  <c:v>41883</c:v>
                </c:pt>
                <c:pt idx="107">
                  <c:v>41884</c:v>
                </c:pt>
                <c:pt idx="108">
                  <c:v>41885</c:v>
                </c:pt>
                <c:pt idx="109">
                  <c:v>41886</c:v>
                </c:pt>
                <c:pt idx="110">
                  <c:v>41887</c:v>
                </c:pt>
                <c:pt idx="111">
                  <c:v>41888</c:v>
                </c:pt>
                <c:pt idx="112">
                  <c:v>41889</c:v>
                </c:pt>
                <c:pt idx="113">
                  <c:v>41890</c:v>
                </c:pt>
                <c:pt idx="114">
                  <c:v>41891</c:v>
                </c:pt>
                <c:pt idx="115">
                  <c:v>41892</c:v>
                </c:pt>
                <c:pt idx="116">
                  <c:v>41893</c:v>
                </c:pt>
                <c:pt idx="117">
                  <c:v>41894</c:v>
                </c:pt>
                <c:pt idx="118">
                  <c:v>41895</c:v>
                </c:pt>
                <c:pt idx="119">
                  <c:v>41896</c:v>
                </c:pt>
                <c:pt idx="120">
                  <c:v>41897</c:v>
                </c:pt>
                <c:pt idx="121">
                  <c:v>41898</c:v>
                </c:pt>
                <c:pt idx="122">
                  <c:v>41899</c:v>
                </c:pt>
                <c:pt idx="123">
                  <c:v>41900</c:v>
                </c:pt>
                <c:pt idx="124">
                  <c:v>41901</c:v>
                </c:pt>
                <c:pt idx="125">
                  <c:v>41902</c:v>
                </c:pt>
                <c:pt idx="126">
                  <c:v>41903</c:v>
                </c:pt>
                <c:pt idx="127">
                  <c:v>41905</c:v>
                </c:pt>
                <c:pt idx="128">
                  <c:v>41906</c:v>
                </c:pt>
                <c:pt idx="129">
                  <c:v>41907</c:v>
                </c:pt>
                <c:pt idx="130">
                  <c:v>41908</c:v>
                </c:pt>
                <c:pt idx="131">
                  <c:v>41909</c:v>
                </c:pt>
                <c:pt idx="132">
                  <c:v>41910</c:v>
                </c:pt>
                <c:pt idx="133">
                  <c:v>41911</c:v>
                </c:pt>
                <c:pt idx="134">
                  <c:v>41912</c:v>
                </c:pt>
                <c:pt idx="135">
                  <c:v>41913</c:v>
                </c:pt>
                <c:pt idx="136">
                  <c:v>41914</c:v>
                </c:pt>
                <c:pt idx="137">
                  <c:v>41915</c:v>
                </c:pt>
                <c:pt idx="138">
                  <c:v>41916</c:v>
                </c:pt>
                <c:pt idx="139">
                  <c:v>41917</c:v>
                </c:pt>
                <c:pt idx="140">
                  <c:v>41918</c:v>
                </c:pt>
                <c:pt idx="141">
                  <c:v>41919</c:v>
                </c:pt>
                <c:pt idx="142">
                  <c:v>41920</c:v>
                </c:pt>
                <c:pt idx="143">
                  <c:v>41921</c:v>
                </c:pt>
                <c:pt idx="144">
                  <c:v>41922</c:v>
                </c:pt>
                <c:pt idx="145">
                  <c:v>41923</c:v>
                </c:pt>
                <c:pt idx="146">
                  <c:v>41924</c:v>
                </c:pt>
                <c:pt idx="147">
                  <c:v>41926</c:v>
                </c:pt>
                <c:pt idx="148">
                  <c:v>41927</c:v>
                </c:pt>
                <c:pt idx="149">
                  <c:v>41928</c:v>
                </c:pt>
                <c:pt idx="150">
                  <c:v>41930</c:v>
                </c:pt>
                <c:pt idx="151">
                  <c:v>41932</c:v>
                </c:pt>
                <c:pt idx="152">
                  <c:v>41933</c:v>
                </c:pt>
                <c:pt idx="153">
                  <c:v>41935</c:v>
                </c:pt>
                <c:pt idx="154">
                  <c:v>41936</c:v>
                </c:pt>
                <c:pt idx="155">
                  <c:v>41937</c:v>
                </c:pt>
                <c:pt idx="156">
                  <c:v>41938</c:v>
                </c:pt>
                <c:pt idx="157">
                  <c:v>41939</c:v>
                </c:pt>
                <c:pt idx="158">
                  <c:v>41940</c:v>
                </c:pt>
                <c:pt idx="159">
                  <c:v>41943</c:v>
                </c:pt>
              </c:numCache>
            </c:numRef>
          </c:xVal>
          <c:yVal>
            <c:numRef>
              <c:f>'2014'!$AS$2:$AS$161</c:f>
              <c:numCache>
                <c:formatCode>General</c:formatCode>
                <c:ptCount val="16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10</c:v>
                </c:pt>
                <c:pt idx="9">
                  <c:v>11</c:v>
                </c:pt>
                <c:pt idx="10">
                  <c:v>2</c:v>
                </c:pt>
                <c:pt idx="11">
                  <c:v>26</c:v>
                </c:pt>
                <c:pt idx="12">
                  <c:v>16</c:v>
                </c:pt>
                <c:pt idx="13">
                  <c:v>36</c:v>
                </c:pt>
                <c:pt idx="14">
                  <c:v>1</c:v>
                </c:pt>
                <c:pt idx="15">
                  <c:v>8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7</c:v>
                </c:pt>
                <c:pt idx="28">
                  <c:v>5</c:v>
                </c:pt>
                <c:pt idx="29">
                  <c:v>22</c:v>
                </c:pt>
                <c:pt idx="30">
                  <c:v>14</c:v>
                </c:pt>
                <c:pt idx="31">
                  <c:v>6</c:v>
                </c:pt>
                <c:pt idx="32">
                  <c:v>16</c:v>
                </c:pt>
                <c:pt idx="33">
                  <c:v>22</c:v>
                </c:pt>
                <c:pt idx="34">
                  <c:v>13</c:v>
                </c:pt>
                <c:pt idx="35">
                  <c:v>24</c:v>
                </c:pt>
                <c:pt idx="36">
                  <c:v>23</c:v>
                </c:pt>
                <c:pt idx="37">
                  <c:v>29</c:v>
                </c:pt>
                <c:pt idx="38">
                  <c:v>39</c:v>
                </c:pt>
                <c:pt idx="39">
                  <c:v>36</c:v>
                </c:pt>
                <c:pt idx="40">
                  <c:v>37</c:v>
                </c:pt>
                <c:pt idx="41">
                  <c:v>44</c:v>
                </c:pt>
                <c:pt idx="42">
                  <c:v>73</c:v>
                </c:pt>
                <c:pt idx="43">
                  <c:v>67</c:v>
                </c:pt>
                <c:pt idx="44">
                  <c:v>83</c:v>
                </c:pt>
                <c:pt idx="45">
                  <c:v>93</c:v>
                </c:pt>
                <c:pt idx="46">
                  <c:v>115</c:v>
                </c:pt>
                <c:pt idx="47">
                  <c:v>81</c:v>
                </c:pt>
                <c:pt idx="48">
                  <c:v>91</c:v>
                </c:pt>
                <c:pt idx="49">
                  <c:v>139</c:v>
                </c:pt>
                <c:pt idx="50">
                  <c:v>128</c:v>
                </c:pt>
                <c:pt idx="51">
                  <c:v>109</c:v>
                </c:pt>
                <c:pt idx="52">
                  <c:v>117</c:v>
                </c:pt>
                <c:pt idx="53">
                  <c:v>275</c:v>
                </c:pt>
                <c:pt idx="54">
                  <c:v>211</c:v>
                </c:pt>
                <c:pt idx="55">
                  <c:v>216</c:v>
                </c:pt>
                <c:pt idx="56">
                  <c:v>204</c:v>
                </c:pt>
                <c:pt idx="57">
                  <c:v>261</c:v>
                </c:pt>
                <c:pt idx="58">
                  <c:v>225</c:v>
                </c:pt>
                <c:pt idx="59">
                  <c:v>210</c:v>
                </c:pt>
                <c:pt idx="60">
                  <c:v>223</c:v>
                </c:pt>
                <c:pt idx="61">
                  <c:v>147</c:v>
                </c:pt>
                <c:pt idx="62">
                  <c:v>126</c:v>
                </c:pt>
                <c:pt idx="63">
                  <c:v>116</c:v>
                </c:pt>
                <c:pt idx="64">
                  <c:v>160</c:v>
                </c:pt>
                <c:pt idx="65">
                  <c:v>161</c:v>
                </c:pt>
                <c:pt idx="66">
                  <c:v>117</c:v>
                </c:pt>
                <c:pt idx="67">
                  <c:v>82</c:v>
                </c:pt>
                <c:pt idx="68">
                  <c:v>90</c:v>
                </c:pt>
                <c:pt idx="69">
                  <c:v>159</c:v>
                </c:pt>
                <c:pt idx="70">
                  <c:v>114</c:v>
                </c:pt>
                <c:pt idx="71">
                  <c:v>145</c:v>
                </c:pt>
                <c:pt idx="72">
                  <c:v>149</c:v>
                </c:pt>
                <c:pt idx="73">
                  <c:v>133</c:v>
                </c:pt>
                <c:pt idx="74">
                  <c:v>203</c:v>
                </c:pt>
                <c:pt idx="75">
                  <c:v>118</c:v>
                </c:pt>
                <c:pt idx="76">
                  <c:v>162</c:v>
                </c:pt>
                <c:pt idx="77">
                  <c:v>120</c:v>
                </c:pt>
                <c:pt idx="78">
                  <c:v>90</c:v>
                </c:pt>
                <c:pt idx="79">
                  <c:v>76</c:v>
                </c:pt>
                <c:pt idx="80">
                  <c:v>112</c:v>
                </c:pt>
                <c:pt idx="81">
                  <c:v>138</c:v>
                </c:pt>
                <c:pt idx="82">
                  <c:v>106</c:v>
                </c:pt>
                <c:pt idx="83">
                  <c:v>65</c:v>
                </c:pt>
                <c:pt idx="84">
                  <c:v>46</c:v>
                </c:pt>
                <c:pt idx="85">
                  <c:v>51</c:v>
                </c:pt>
                <c:pt idx="86">
                  <c:v>92</c:v>
                </c:pt>
                <c:pt idx="87">
                  <c:v>112</c:v>
                </c:pt>
                <c:pt idx="88">
                  <c:v>115</c:v>
                </c:pt>
                <c:pt idx="89">
                  <c:v>74</c:v>
                </c:pt>
                <c:pt idx="90">
                  <c:v>40</c:v>
                </c:pt>
                <c:pt idx="91">
                  <c:v>67</c:v>
                </c:pt>
                <c:pt idx="92">
                  <c:v>56</c:v>
                </c:pt>
                <c:pt idx="93">
                  <c:v>47</c:v>
                </c:pt>
                <c:pt idx="94">
                  <c:v>54</c:v>
                </c:pt>
                <c:pt idx="95">
                  <c:v>52</c:v>
                </c:pt>
                <c:pt idx="96">
                  <c:v>88</c:v>
                </c:pt>
                <c:pt idx="97">
                  <c:v>60</c:v>
                </c:pt>
                <c:pt idx="98">
                  <c:v>50</c:v>
                </c:pt>
                <c:pt idx="99">
                  <c:v>58</c:v>
                </c:pt>
                <c:pt idx="100">
                  <c:v>64</c:v>
                </c:pt>
                <c:pt idx="101">
                  <c:v>29</c:v>
                </c:pt>
                <c:pt idx="102">
                  <c:v>53</c:v>
                </c:pt>
                <c:pt idx="103">
                  <c:v>36</c:v>
                </c:pt>
                <c:pt idx="104">
                  <c:v>62</c:v>
                </c:pt>
                <c:pt idx="105">
                  <c:v>27</c:v>
                </c:pt>
                <c:pt idx="106">
                  <c:v>38</c:v>
                </c:pt>
                <c:pt idx="107">
                  <c:v>61</c:v>
                </c:pt>
                <c:pt idx="108">
                  <c:v>60</c:v>
                </c:pt>
                <c:pt idx="109">
                  <c:v>36</c:v>
                </c:pt>
                <c:pt idx="110">
                  <c:v>21</c:v>
                </c:pt>
                <c:pt idx="111">
                  <c:v>32</c:v>
                </c:pt>
                <c:pt idx="112">
                  <c:v>12</c:v>
                </c:pt>
                <c:pt idx="113">
                  <c:v>26</c:v>
                </c:pt>
                <c:pt idx="114">
                  <c:v>26</c:v>
                </c:pt>
                <c:pt idx="115">
                  <c:v>40</c:v>
                </c:pt>
                <c:pt idx="116">
                  <c:v>24</c:v>
                </c:pt>
                <c:pt idx="117">
                  <c:v>26</c:v>
                </c:pt>
                <c:pt idx="118">
                  <c:v>33</c:v>
                </c:pt>
                <c:pt idx="119">
                  <c:v>12</c:v>
                </c:pt>
                <c:pt idx="120">
                  <c:v>42</c:v>
                </c:pt>
                <c:pt idx="121">
                  <c:v>12</c:v>
                </c:pt>
                <c:pt idx="122">
                  <c:v>30</c:v>
                </c:pt>
                <c:pt idx="123">
                  <c:v>18</c:v>
                </c:pt>
                <c:pt idx="124">
                  <c:v>49</c:v>
                </c:pt>
                <c:pt idx="125">
                  <c:v>41</c:v>
                </c:pt>
                <c:pt idx="126">
                  <c:v>24</c:v>
                </c:pt>
                <c:pt idx="127">
                  <c:v>11</c:v>
                </c:pt>
                <c:pt idx="128">
                  <c:v>23</c:v>
                </c:pt>
                <c:pt idx="129">
                  <c:v>8</c:v>
                </c:pt>
                <c:pt idx="130">
                  <c:v>29</c:v>
                </c:pt>
                <c:pt idx="131">
                  <c:v>14</c:v>
                </c:pt>
                <c:pt idx="132">
                  <c:v>23</c:v>
                </c:pt>
                <c:pt idx="133">
                  <c:v>17</c:v>
                </c:pt>
                <c:pt idx="134">
                  <c:v>29</c:v>
                </c:pt>
                <c:pt idx="135">
                  <c:v>10</c:v>
                </c:pt>
                <c:pt idx="136">
                  <c:v>13</c:v>
                </c:pt>
                <c:pt idx="137">
                  <c:v>15</c:v>
                </c:pt>
                <c:pt idx="138">
                  <c:v>4</c:v>
                </c:pt>
                <c:pt idx="139">
                  <c:v>6</c:v>
                </c:pt>
                <c:pt idx="140">
                  <c:v>12</c:v>
                </c:pt>
                <c:pt idx="141">
                  <c:v>2</c:v>
                </c:pt>
                <c:pt idx="142">
                  <c:v>8</c:v>
                </c:pt>
                <c:pt idx="143">
                  <c:v>9</c:v>
                </c:pt>
                <c:pt idx="144">
                  <c:v>5</c:v>
                </c:pt>
                <c:pt idx="145">
                  <c:v>1</c:v>
                </c:pt>
                <c:pt idx="146">
                  <c:v>4</c:v>
                </c:pt>
                <c:pt idx="147">
                  <c:v>8</c:v>
                </c:pt>
                <c:pt idx="148">
                  <c:v>2</c:v>
                </c:pt>
                <c:pt idx="149">
                  <c:v>7</c:v>
                </c:pt>
                <c:pt idx="150">
                  <c:v>4</c:v>
                </c:pt>
                <c:pt idx="151">
                  <c:v>3</c:v>
                </c:pt>
                <c:pt idx="152">
                  <c:v>2</c:v>
                </c:pt>
                <c:pt idx="153">
                  <c:v>1</c:v>
                </c:pt>
                <c:pt idx="154">
                  <c:v>1</c:v>
                </c:pt>
                <c:pt idx="155">
                  <c:v>4</c:v>
                </c:pt>
                <c:pt idx="156">
                  <c:v>1</c:v>
                </c:pt>
                <c:pt idx="157">
                  <c:v>1</c:v>
                </c:pt>
                <c:pt idx="158">
                  <c:v>2</c:v>
                </c:pt>
                <c:pt idx="159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63632"/>
        <c:axId val="224559280"/>
      </c:scatterChart>
      <c:scatterChart>
        <c:scatterStyle val="lineMarker"/>
        <c:varyColors val="0"/>
        <c:ser>
          <c:idx val="0"/>
          <c:order val="1"/>
          <c:tx>
            <c:v>John Day Collection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'2014'!$B$7:$B$27</c:f>
              <c:numCache>
                <c:formatCode>m/d/yyyy</c:formatCode>
                <c:ptCount val="21"/>
                <c:pt idx="0">
                  <c:v>41808</c:v>
                </c:pt>
                <c:pt idx="1">
                  <c:v>41809</c:v>
                </c:pt>
                <c:pt idx="2">
                  <c:v>41810</c:v>
                </c:pt>
                <c:pt idx="3">
                  <c:v>41811</c:v>
                </c:pt>
                <c:pt idx="4">
                  <c:v>41812</c:v>
                </c:pt>
                <c:pt idx="5">
                  <c:v>41813</c:v>
                </c:pt>
                <c:pt idx="6">
                  <c:v>41814</c:v>
                </c:pt>
                <c:pt idx="7">
                  <c:v>41820</c:v>
                </c:pt>
                <c:pt idx="8">
                  <c:v>41821</c:v>
                </c:pt>
                <c:pt idx="9">
                  <c:v>41822</c:v>
                </c:pt>
                <c:pt idx="10">
                  <c:v>41823</c:v>
                </c:pt>
                <c:pt idx="11">
                  <c:v>41824</c:v>
                </c:pt>
                <c:pt idx="12">
                  <c:v>41825</c:v>
                </c:pt>
                <c:pt idx="13">
                  <c:v>41830</c:v>
                </c:pt>
                <c:pt idx="14">
                  <c:v>41831</c:v>
                </c:pt>
                <c:pt idx="15">
                  <c:v>41832</c:v>
                </c:pt>
                <c:pt idx="16">
                  <c:v>41833</c:v>
                </c:pt>
                <c:pt idx="17">
                  <c:v>41834</c:v>
                </c:pt>
                <c:pt idx="18">
                  <c:v>41835</c:v>
                </c:pt>
                <c:pt idx="19">
                  <c:v>41836</c:v>
                </c:pt>
                <c:pt idx="20">
                  <c:v>41848</c:v>
                </c:pt>
              </c:numCache>
            </c:numRef>
          </c:xVal>
          <c:yVal>
            <c:numRef>
              <c:f>'2014'!$E$7:$E$27</c:f>
              <c:numCache>
                <c:formatCode>General</c:formatCode>
                <c:ptCount val="21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</c:v>
                </c:pt>
                <c:pt idx="10">
                  <c:v>14</c:v>
                </c:pt>
                <c:pt idx="11">
                  <c:v>30</c:v>
                </c:pt>
                <c:pt idx="12">
                  <c:v>24</c:v>
                </c:pt>
                <c:pt idx="13">
                  <c:v>17</c:v>
                </c:pt>
                <c:pt idx="14">
                  <c:v>16</c:v>
                </c:pt>
                <c:pt idx="15">
                  <c:v>30</c:v>
                </c:pt>
                <c:pt idx="16">
                  <c:v>42</c:v>
                </c:pt>
                <c:pt idx="17">
                  <c:v>2</c:v>
                </c:pt>
                <c:pt idx="18">
                  <c:v>28</c:v>
                </c:pt>
                <c:pt idx="19">
                  <c:v>18</c:v>
                </c:pt>
                <c:pt idx="20">
                  <c:v>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705712"/>
        <c:axId val="224560912"/>
      </c:scatterChart>
      <c:valAx>
        <c:axId val="22456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224559280"/>
        <c:crosses val="autoZero"/>
        <c:crossBetween val="midCat"/>
        <c:majorUnit val="31"/>
      </c:valAx>
      <c:valAx>
        <c:axId val="2245592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 of Pacific Lamprey Passage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563632"/>
        <c:crosses val="autoZero"/>
        <c:crossBetween val="midCat"/>
      </c:valAx>
      <c:valAx>
        <c:axId val="2245609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# of Pacific Lamprey Collection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4705712"/>
        <c:crosses val="max"/>
        <c:crossBetween val="midCat"/>
      </c:valAx>
      <c:valAx>
        <c:axId val="22470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4560912"/>
        <c:crosses val="autoZero"/>
        <c:crossBetween val="midCat"/>
      </c:valAx>
    </c:plotArea>
    <c:legend>
      <c:legendPos val="t"/>
      <c:overlay val="0"/>
      <c:spPr>
        <a:noFill/>
        <a:ln>
          <a:noFill/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13" Type="http://schemas.openxmlformats.org/officeDocument/2006/relationships/chart" Target="../charts/chart4.xml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12" Type="http://schemas.openxmlformats.org/officeDocument/2006/relationships/chart" Target="../charts/chart3.xml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11" Type="http://schemas.openxmlformats.org/officeDocument/2006/relationships/image" Target="../media/image23.png"/><Relationship Id="rId5" Type="http://schemas.openxmlformats.org/officeDocument/2006/relationships/image" Target="../media/image17.png"/><Relationship Id="rId15" Type="http://schemas.openxmlformats.org/officeDocument/2006/relationships/chart" Target="../charts/chart6.xml"/><Relationship Id="rId10" Type="http://schemas.openxmlformats.org/officeDocument/2006/relationships/image" Target="../media/image22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Relationship Id="rId1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1</xdr:row>
      <xdr:rowOff>121920</xdr:rowOff>
    </xdr:from>
    <xdr:to>
      <xdr:col>11</xdr:col>
      <xdr:colOff>320040</xdr:colOff>
      <xdr:row>21</xdr:row>
      <xdr:rowOff>148864</xdr:rowOff>
    </xdr:to>
    <xdr:pic>
      <xdr:nvPicPr>
        <xdr:cNvPr id="2" name="Picture 1" descr="http://www.cbr.washington.edu/crisprt/archive/000000/AR.1365apc1adult244Lmpry0cumx0xnormalxDbDatapbg0xxBonneville_Damxmedlarge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304800"/>
          <a:ext cx="4899660" cy="368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121919</xdr:colOff>
      <xdr:row>21</xdr:row>
      <xdr:rowOff>160020</xdr:rowOff>
    </xdr:from>
    <xdr:to>
      <xdr:col>11</xdr:col>
      <xdr:colOff>475448</xdr:colOff>
      <xdr:row>46</xdr:row>
      <xdr:rowOff>99060</xdr:rowOff>
    </xdr:to>
    <xdr:pic>
      <xdr:nvPicPr>
        <xdr:cNvPr id="3" name="Picture 2" descr="http://www.cbr.washington.edu/crisprt/archive/000000/AR.1365apc1adult244Lmpry0cumx0xnormalxDbDatapassageCum0xxBonneville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19" y="4000500"/>
          <a:ext cx="5146509" cy="451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175260</xdr:colOff>
      <xdr:row>1</xdr:row>
      <xdr:rowOff>91440</xdr:rowOff>
    </xdr:from>
    <xdr:to>
      <xdr:col>23</xdr:col>
      <xdr:colOff>129540</xdr:colOff>
      <xdr:row>21</xdr:row>
      <xdr:rowOff>15240</xdr:rowOff>
    </xdr:to>
    <xdr:pic>
      <xdr:nvPicPr>
        <xdr:cNvPr id="5" name="Picture 4" descr="http://www.cbr.washington.edu/crisprt/archive/000000/AR.1365apc1adult244Lmpry0cumx0xnormalxDbDatapbg0xxThe_Dalles_Damxmedlarge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840" y="274320"/>
          <a:ext cx="47625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61</xdr:row>
      <xdr:rowOff>106680</xdr:rowOff>
    </xdr:from>
    <xdr:to>
      <xdr:col>11</xdr:col>
      <xdr:colOff>320040</xdr:colOff>
      <xdr:row>85</xdr:row>
      <xdr:rowOff>91440</xdr:rowOff>
    </xdr:to>
    <xdr:pic>
      <xdr:nvPicPr>
        <xdr:cNvPr id="6" name="Picture 5" descr="http://www.cbr.washington.edu/crisprt/archive/000000/AR.1365apc1adult244Lmpry0cumx0xnormalxDbDatapassage0xxBonneville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10818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15240</xdr:colOff>
      <xdr:row>22</xdr:row>
      <xdr:rowOff>160020</xdr:rowOff>
    </xdr:from>
    <xdr:to>
      <xdr:col>23</xdr:col>
      <xdr:colOff>205740</xdr:colOff>
      <xdr:row>46</xdr:row>
      <xdr:rowOff>152400</xdr:rowOff>
    </xdr:to>
    <xdr:pic>
      <xdr:nvPicPr>
        <xdr:cNvPr id="7" name="Picture 6" descr="http://www.cbr.washington.edu/crisprt/archive/000000/AR.1365apc1adult244Lmpry0cumx0xnormalxDbDatapassageCum0xxThe_Dalles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820" y="418338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441960</xdr:colOff>
      <xdr:row>61</xdr:row>
      <xdr:rowOff>121920</xdr:rowOff>
    </xdr:from>
    <xdr:to>
      <xdr:col>23</xdr:col>
      <xdr:colOff>22860</xdr:colOff>
      <xdr:row>85</xdr:row>
      <xdr:rowOff>106680</xdr:rowOff>
    </xdr:to>
    <xdr:pic>
      <xdr:nvPicPr>
        <xdr:cNvPr id="8" name="Picture 7" descr="http://www.cbr.washington.edu/crisprt/archive/000000/AR.1365apc1adult244Lmpry0cumx0xnormalxDbDatapassage0xxThe_Dalles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940" y="1210818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7620</xdr:colOff>
      <xdr:row>1</xdr:row>
      <xdr:rowOff>30480</xdr:rowOff>
    </xdr:from>
    <xdr:to>
      <xdr:col>35</xdr:col>
      <xdr:colOff>213360</xdr:colOff>
      <xdr:row>20</xdr:row>
      <xdr:rowOff>137160</xdr:rowOff>
    </xdr:to>
    <xdr:pic>
      <xdr:nvPicPr>
        <xdr:cNvPr id="9" name="Picture 8" descr="http://www.cbr.washington.edu/crisprt/archive/000000/AR.1365apc1adult244Lmpry0cumx0xnormalxDbDatapbg0xxJohn_Day_Damxmedlarge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020" y="213360"/>
          <a:ext cx="47625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38100</xdr:colOff>
      <xdr:row>22</xdr:row>
      <xdr:rowOff>0</xdr:rowOff>
    </xdr:from>
    <xdr:to>
      <xdr:col>35</xdr:col>
      <xdr:colOff>480060</xdr:colOff>
      <xdr:row>45</xdr:row>
      <xdr:rowOff>175260</xdr:rowOff>
    </xdr:to>
    <xdr:pic>
      <xdr:nvPicPr>
        <xdr:cNvPr id="10" name="Picture 9" descr="http://www.cbr.washington.edu/crisprt/archive/000000/AR.1365apc1adult244Lmpry0cumx0xnormalxDbDatapassageCum0xxJohn_Day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402336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38100</xdr:colOff>
      <xdr:row>62</xdr:row>
      <xdr:rowOff>106680</xdr:rowOff>
    </xdr:from>
    <xdr:to>
      <xdr:col>35</xdr:col>
      <xdr:colOff>480060</xdr:colOff>
      <xdr:row>86</xdr:row>
      <xdr:rowOff>99060</xdr:rowOff>
    </xdr:to>
    <xdr:pic>
      <xdr:nvPicPr>
        <xdr:cNvPr id="11" name="Picture 10" descr="http://www.cbr.washington.edu/crisprt/archive/000000/AR.1365apc1adult244Lmpry0cumx0xnormalxDbDatapassage0xxJohn_Day_Dam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228344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1</xdr:row>
      <xdr:rowOff>0</xdr:rowOff>
    </xdr:from>
    <xdr:to>
      <xdr:col>44</xdr:col>
      <xdr:colOff>495300</xdr:colOff>
      <xdr:row>13</xdr:row>
      <xdr:rowOff>53340</xdr:rowOff>
    </xdr:to>
    <xdr:pic>
      <xdr:nvPicPr>
        <xdr:cNvPr id="12" name="Picture 11" descr="http://www.cbr.washington.edu/crisprt/archive/000000/AR.1365apc1adult244Lmpry0cumx0xnormalxDbDatapbg0xxProsser_Diversionxmedlarge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6360" y="182880"/>
          <a:ext cx="4762500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16</xdr:row>
      <xdr:rowOff>0</xdr:rowOff>
    </xdr:from>
    <xdr:to>
      <xdr:col>45</xdr:col>
      <xdr:colOff>121920</xdr:colOff>
      <xdr:row>39</xdr:row>
      <xdr:rowOff>175260</xdr:rowOff>
    </xdr:to>
    <xdr:pic>
      <xdr:nvPicPr>
        <xdr:cNvPr id="13" name="Picture 12" descr="http://www.cbr.washington.edu/crisprt/archive/000000/AR.1365apc1adult244Lmpry0cumx0xnormalxDbDatapassageCum0xxProsser_Diversion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6360" y="292608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62</xdr:row>
      <xdr:rowOff>0</xdr:rowOff>
    </xdr:from>
    <xdr:to>
      <xdr:col>45</xdr:col>
      <xdr:colOff>121920</xdr:colOff>
      <xdr:row>85</xdr:row>
      <xdr:rowOff>175260</xdr:rowOff>
    </xdr:to>
    <xdr:pic>
      <xdr:nvPicPr>
        <xdr:cNvPr id="14" name="Picture 13" descr="http://www.cbr.washington.edu/crisprt/archive/000000/AR.1365apc1adult244Lmpry0cumx0xnormalxDbDatapassage0xxProsser_Diversionxmedtall088real0passage2015last10Years.pn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6360" y="12176760"/>
          <a:ext cx="499872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472440</xdr:colOff>
      <xdr:row>0</xdr:row>
      <xdr:rowOff>297180</xdr:rowOff>
    </xdr:from>
    <xdr:to>
      <xdr:col>24</xdr:col>
      <xdr:colOff>137160</xdr:colOff>
      <xdr:row>18</xdr:row>
      <xdr:rowOff>87630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502920</xdr:colOff>
      <xdr:row>19</xdr:row>
      <xdr:rowOff>83820</xdr:rowOff>
    </xdr:from>
    <xdr:to>
      <xdr:col>24</xdr:col>
      <xdr:colOff>167640</xdr:colOff>
      <xdr:row>39</xdr:row>
      <xdr:rowOff>72390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198120</xdr:colOff>
      <xdr:row>19</xdr:row>
      <xdr:rowOff>60960</xdr:rowOff>
    </xdr:from>
    <xdr:to>
      <xdr:col>15</xdr:col>
      <xdr:colOff>228600</xdr:colOff>
      <xdr:row>34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594360</xdr:colOff>
      <xdr:row>65</xdr:row>
      <xdr:rowOff>76200</xdr:rowOff>
    </xdr:from>
    <xdr:to>
      <xdr:col>16</xdr:col>
      <xdr:colOff>99060</xdr:colOff>
      <xdr:row>86</xdr:row>
      <xdr:rowOff>22860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48</xdr:row>
      <xdr:rowOff>91440</xdr:rowOff>
    </xdr:from>
    <xdr:to>
      <xdr:col>11</xdr:col>
      <xdr:colOff>38100</xdr:colOff>
      <xdr:row>69</xdr:row>
      <xdr:rowOff>38100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45</xdr:row>
      <xdr:rowOff>137160</xdr:rowOff>
    </xdr:from>
    <xdr:to>
      <xdr:col>17</xdr:col>
      <xdr:colOff>38100</xdr:colOff>
      <xdr:row>70</xdr:row>
      <xdr:rowOff>137160</xdr:rowOff>
    </xdr:to>
    <xdr:pic>
      <xdr:nvPicPr>
        <xdr:cNvPr id="3" name="Picture 2" descr="http://www.cbr.washington.edu/dart/cs/tmp_jpgraph/adultmg_1455561233_15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2260" y="848868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160020</xdr:colOff>
      <xdr:row>45</xdr:row>
      <xdr:rowOff>144780</xdr:rowOff>
    </xdr:from>
    <xdr:to>
      <xdr:col>30</xdr:col>
      <xdr:colOff>61954</xdr:colOff>
      <xdr:row>70</xdr:row>
      <xdr:rowOff>144780</xdr:rowOff>
    </xdr:to>
    <xdr:pic>
      <xdr:nvPicPr>
        <xdr:cNvPr id="4" name="Picture 3" descr="http://www.cbr.washington.edu/dart/cs/tmp_jpgraph/adultmg_1455561356_559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0180" y="849630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83820</xdr:colOff>
      <xdr:row>45</xdr:row>
      <xdr:rowOff>175260</xdr:rowOff>
    </xdr:from>
    <xdr:to>
      <xdr:col>41</xdr:col>
      <xdr:colOff>403860</xdr:colOff>
      <xdr:row>70</xdr:row>
      <xdr:rowOff>175260</xdr:rowOff>
    </xdr:to>
    <xdr:pic>
      <xdr:nvPicPr>
        <xdr:cNvPr id="5" name="Picture 4" descr="http://www.cbr.washington.edu/dart/cs/tmp_jpgraph/adultmg_1455561429_96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7360" y="852678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495300</xdr:colOff>
      <xdr:row>45</xdr:row>
      <xdr:rowOff>152400</xdr:rowOff>
    </xdr:from>
    <xdr:to>
      <xdr:col>51</xdr:col>
      <xdr:colOff>495300</xdr:colOff>
      <xdr:row>70</xdr:row>
      <xdr:rowOff>152400</xdr:rowOff>
    </xdr:to>
    <xdr:pic>
      <xdr:nvPicPr>
        <xdr:cNvPr id="7" name="Picture 6" descr="http://www.cbr.washington.edu/dart/cs/tmp_jpgraph/adultmg_1455561558_900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4800" y="850392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51</xdr:col>
      <xdr:colOff>571500</xdr:colOff>
      <xdr:row>72</xdr:row>
      <xdr:rowOff>7620</xdr:rowOff>
    </xdr:from>
    <xdr:to>
      <xdr:col>61</xdr:col>
      <xdr:colOff>571500</xdr:colOff>
      <xdr:row>97</xdr:row>
      <xdr:rowOff>7620</xdr:rowOff>
    </xdr:to>
    <xdr:pic>
      <xdr:nvPicPr>
        <xdr:cNvPr id="8" name="Picture 7" descr="http://www.cbr.washington.edu/dart/cs/tmp_jpgraph/adultmg_1455561704_706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87920" y="1332738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563880</xdr:colOff>
      <xdr:row>71</xdr:row>
      <xdr:rowOff>0</xdr:rowOff>
    </xdr:from>
    <xdr:to>
      <xdr:col>7</xdr:col>
      <xdr:colOff>632460</xdr:colOff>
      <xdr:row>96</xdr:row>
      <xdr:rowOff>0</xdr:rowOff>
    </xdr:to>
    <xdr:pic>
      <xdr:nvPicPr>
        <xdr:cNvPr id="9" name="Picture 8" descr="http://www.cbr.washington.edu/dart/cs/tmp_jpgraph/adultmg_1455562125_14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310640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83820</xdr:colOff>
      <xdr:row>71</xdr:row>
      <xdr:rowOff>0</xdr:rowOff>
    </xdr:from>
    <xdr:to>
      <xdr:col>17</xdr:col>
      <xdr:colOff>45720</xdr:colOff>
      <xdr:row>96</xdr:row>
      <xdr:rowOff>0</xdr:rowOff>
    </xdr:to>
    <xdr:pic>
      <xdr:nvPicPr>
        <xdr:cNvPr id="10" name="Picture 9" descr="http://www.cbr.washington.edu/dart/cs/tmp_jpgraph/adultmg_1455562174_262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1310640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121920</xdr:colOff>
      <xdr:row>71</xdr:row>
      <xdr:rowOff>38100</xdr:rowOff>
    </xdr:from>
    <xdr:to>
      <xdr:col>41</xdr:col>
      <xdr:colOff>441960</xdr:colOff>
      <xdr:row>96</xdr:row>
      <xdr:rowOff>38100</xdr:rowOff>
    </xdr:to>
    <xdr:pic>
      <xdr:nvPicPr>
        <xdr:cNvPr id="11" name="Picture 10" descr="http://www.cbr.washington.edu/dart/cs/tmp_jpgraph/adultmg_1455562312_998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25460" y="1314450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594360</xdr:colOff>
      <xdr:row>71</xdr:row>
      <xdr:rowOff>106680</xdr:rowOff>
    </xdr:from>
    <xdr:to>
      <xdr:col>51</xdr:col>
      <xdr:colOff>594360</xdr:colOff>
      <xdr:row>96</xdr:row>
      <xdr:rowOff>106680</xdr:rowOff>
    </xdr:to>
    <xdr:pic>
      <xdr:nvPicPr>
        <xdr:cNvPr id="12" name="Picture 11" descr="http://www.cbr.washington.edu/dart/cs/tmp_jpgraph/adultmg_1455562367_932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3860" y="1321308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144780</xdr:colOff>
      <xdr:row>70</xdr:row>
      <xdr:rowOff>175260</xdr:rowOff>
    </xdr:from>
    <xdr:to>
      <xdr:col>30</xdr:col>
      <xdr:colOff>46714</xdr:colOff>
      <xdr:row>95</xdr:row>
      <xdr:rowOff>175260</xdr:rowOff>
    </xdr:to>
    <xdr:pic>
      <xdr:nvPicPr>
        <xdr:cNvPr id="13" name="Picture 12" descr="http://www.cbr.washington.edu/dart/cs/tmp_jpgraph/adultmg_1455562482_732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4940" y="1309878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548640</xdr:colOff>
      <xdr:row>45</xdr:row>
      <xdr:rowOff>121920</xdr:rowOff>
    </xdr:from>
    <xdr:to>
      <xdr:col>7</xdr:col>
      <xdr:colOff>617220</xdr:colOff>
      <xdr:row>70</xdr:row>
      <xdr:rowOff>121920</xdr:rowOff>
    </xdr:to>
    <xdr:pic>
      <xdr:nvPicPr>
        <xdr:cNvPr id="14" name="Picture 13" descr="http://www.cbr.washington.edu/dart/cs/tmp_jpgraph/adultmg_1455562597_858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847344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533400</xdr:colOff>
      <xdr:row>2</xdr:row>
      <xdr:rowOff>76200</xdr:rowOff>
    </xdr:from>
    <xdr:to>
      <xdr:col>35</xdr:col>
      <xdr:colOff>167640</xdr:colOff>
      <xdr:row>18</xdr:row>
      <xdr:rowOff>45720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243840</xdr:colOff>
      <xdr:row>19</xdr:row>
      <xdr:rowOff>30480</xdr:rowOff>
    </xdr:from>
    <xdr:to>
      <xdr:col>37</xdr:col>
      <xdr:colOff>342900</xdr:colOff>
      <xdr:row>35</xdr:row>
      <xdr:rowOff>15240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37</xdr:col>
      <xdr:colOff>495300</xdr:colOff>
      <xdr:row>29</xdr:row>
      <xdr:rowOff>91440</xdr:rowOff>
    </xdr:from>
    <xdr:to>
      <xdr:col>45</xdr:col>
      <xdr:colOff>190500</xdr:colOff>
      <xdr:row>45</xdr:row>
      <xdr:rowOff>30480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495300</xdr:colOff>
      <xdr:row>25</xdr:row>
      <xdr:rowOff>160020</xdr:rowOff>
    </xdr:from>
    <xdr:to>
      <xdr:col>21</xdr:col>
      <xdr:colOff>373380</xdr:colOff>
      <xdr:row>41</xdr:row>
      <xdr:rowOff>99060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38100</xdr:colOff>
      <xdr:row>2</xdr:row>
      <xdr:rowOff>83820</xdr:rowOff>
    </xdr:from>
    <xdr:to>
      <xdr:col>46</xdr:col>
      <xdr:colOff>228600</xdr:colOff>
      <xdr:row>18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19</xdr:row>
      <xdr:rowOff>106680</xdr:rowOff>
    </xdr:from>
    <xdr:to>
      <xdr:col>48</xdr:col>
      <xdr:colOff>45720</xdr:colOff>
      <xdr:row>35</xdr:row>
      <xdr:rowOff>91440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144780</xdr:colOff>
      <xdr:row>37</xdr:row>
      <xdr:rowOff>99060</xdr:rowOff>
    </xdr:from>
    <xdr:to>
      <xdr:col>50</xdr:col>
      <xdr:colOff>106680</xdr:colOff>
      <xdr:row>53</xdr:row>
      <xdr:rowOff>99060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16</xdr:row>
      <xdr:rowOff>137160</xdr:rowOff>
    </xdr:from>
    <xdr:to>
      <xdr:col>33</xdr:col>
      <xdr:colOff>289560</xdr:colOff>
      <xdr:row>32</xdr:row>
      <xdr:rowOff>121920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121920</xdr:colOff>
      <xdr:row>40</xdr:row>
      <xdr:rowOff>152400</xdr:rowOff>
    </xdr:from>
    <xdr:to>
      <xdr:col>21</xdr:col>
      <xdr:colOff>396240</xdr:colOff>
      <xdr:row>60</xdr:row>
      <xdr:rowOff>140970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205740</xdr:colOff>
      <xdr:row>40</xdr:row>
      <xdr:rowOff>99060</xdr:rowOff>
    </xdr:from>
    <xdr:to>
      <xdr:col>12</xdr:col>
      <xdr:colOff>525780</xdr:colOff>
      <xdr:row>55</xdr:row>
      <xdr:rowOff>160020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556260</xdr:colOff>
      <xdr:row>1</xdr:row>
      <xdr:rowOff>0</xdr:rowOff>
    </xdr:from>
    <xdr:to>
      <xdr:col>34</xdr:col>
      <xdr:colOff>236220</xdr:colOff>
      <xdr:row>14</xdr:row>
      <xdr:rowOff>160020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15240</xdr:colOff>
      <xdr:row>17</xdr:row>
      <xdr:rowOff>60960</xdr:rowOff>
    </xdr:from>
    <xdr:to>
      <xdr:col>37</xdr:col>
      <xdr:colOff>160020</xdr:colOff>
      <xdr:row>33</xdr:row>
      <xdr:rowOff>60960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297180</xdr:colOff>
      <xdr:row>35</xdr:row>
      <xdr:rowOff>68580</xdr:rowOff>
    </xdr:from>
    <xdr:to>
      <xdr:col>39</xdr:col>
      <xdr:colOff>220980</xdr:colOff>
      <xdr:row>51</xdr:row>
      <xdr:rowOff>68580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2</xdr:row>
      <xdr:rowOff>0</xdr:rowOff>
    </xdr:from>
    <xdr:to>
      <xdr:col>21</xdr:col>
      <xdr:colOff>304800</xdr:colOff>
      <xdr:row>17</xdr:row>
      <xdr:rowOff>7620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434340</xdr:colOff>
      <xdr:row>1</xdr:row>
      <xdr:rowOff>160020</xdr:rowOff>
    </xdr:from>
    <xdr:to>
      <xdr:col>22</xdr:col>
      <xdr:colOff>320040</xdr:colOff>
      <xdr:row>15</xdr:row>
      <xdr:rowOff>60960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1</xdr:row>
      <xdr:rowOff>0</xdr:rowOff>
    </xdr:from>
    <xdr:to>
      <xdr:col>36</xdr:col>
      <xdr:colOff>22860</xdr:colOff>
      <xdr:row>14</xdr:row>
      <xdr:rowOff>83820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68580</xdr:colOff>
      <xdr:row>16</xdr:row>
      <xdr:rowOff>167640</xdr:rowOff>
    </xdr:from>
    <xdr:to>
      <xdr:col>38</xdr:col>
      <xdr:colOff>556260</xdr:colOff>
      <xdr:row>32</xdr:row>
      <xdr:rowOff>167640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83820</xdr:colOff>
      <xdr:row>34</xdr:row>
      <xdr:rowOff>175260</xdr:rowOff>
    </xdr:from>
    <xdr:to>
      <xdr:col>41</xdr:col>
      <xdr:colOff>7620</xdr:colOff>
      <xdr:row>50</xdr:row>
      <xdr:rowOff>175260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121920</xdr:colOff>
      <xdr:row>1</xdr:row>
      <xdr:rowOff>232410</xdr:rowOff>
    </xdr:from>
    <xdr:to>
      <xdr:col>26</xdr:col>
      <xdr:colOff>426720</xdr:colOff>
      <xdr:row>16</xdr:row>
      <xdr:rowOff>64770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502920</xdr:colOff>
      <xdr:row>3</xdr:row>
      <xdr:rowOff>76200</xdr:rowOff>
    </xdr:from>
    <xdr:to>
      <xdr:col>36</xdr:col>
      <xdr:colOff>83820</xdr:colOff>
      <xdr:row>19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182880</xdr:colOff>
      <xdr:row>21</xdr:row>
      <xdr:rowOff>53340</xdr:rowOff>
    </xdr:from>
    <xdr:to>
      <xdr:col>39</xdr:col>
      <xdr:colOff>487680</xdr:colOff>
      <xdr:row>37</xdr:row>
      <xdr:rowOff>38100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228600</xdr:colOff>
      <xdr:row>39</xdr:row>
      <xdr:rowOff>76200</xdr:rowOff>
    </xdr:from>
    <xdr:to>
      <xdr:col>43</xdr:col>
      <xdr:colOff>533400</xdr:colOff>
      <xdr:row>55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411480</xdr:colOff>
      <xdr:row>0</xdr:row>
      <xdr:rowOff>106680</xdr:rowOff>
    </xdr:from>
    <xdr:to>
      <xdr:col>32</xdr:col>
      <xdr:colOff>106680</xdr:colOff>
      <xdr:row>13</xdr:row>
      <xdr:rowOff>160020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</xdr:colOff>
      <xdr:row>0</xdr:row>
      <xdr:rowOff>220980</xdr:rowOff>
    </xdr:from>
    <xdr:to>
      <xdr:col>24</xdr:col>
      <xdr:colOff>312420</xdr:colOff>
      <xdr:row>14</xdr:row>
      <xdr:rowOff>99060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topLeftCell="A60" workbookViewId="0">
      <selection activeCell="G88" sqref="G88"/>
    </sheetView>
  </sheetViews>
  <sheetFormatPr defaultRowHeight="14.4" x14ac:dyDescent="0.3"/>
  <cols>
    <col min="1" max="1" width="9.44140625" bestFit="1" customWidth="1"/>
    <col min="2" max="4" width="5.5546875" bestFit="1" customWidth="1"/>
    <col min="5" max="5" width="5" bestFit="1" customWidth="1"/>
    <col min="6" max="6" width="4.5546875" bestFit="1" customWidth="1"/>
    <col min="7" max="9" width="5.33203125" bestFit="1" customWidth="1"/>
    <col min="10" max="10" width="9.33203125" bestFit="1" customWidth="1"/>
    <col min="13" max="13" width="9.33203125" bestFit="1" customWidth="1"/>
    <col min="14" max="14" width="8.33203125" bestFit="1" customWidth="1"/>
    <col min="15" max="17" width="5" bestFit="1" customWidth="1"/>
    <col min="18" max="18" width="4.5546875" bestFit="1" customWidth="1"/>
    <col min="19" max="20" width="5.33203125" bestFit="1" customWidth="1"/>
    <col min="21" max="21" width="5.109375" bestFit="1" customWidth="1"/>
    <col min="22" max="22" width="8.33203125" bestFit="1" customWidth="1"/>
    <col min="25" max="25" width="8.6640625" bestFit="1" customWidth="1"/>
    <col min="26" max="26" width="7.33203125" bestFit="1" customWidth="1"/>
    <col min="27" max="27" width="5.5546875" bestFit="1" customWidth="1"/>
    <col min="28" max="29" width="5" bestFit="1" customWidth="1"/>
    <col min="30" max="30" width="4.5546875" bestFit="1" customWidth="1"/>
    <col min="31" max="32" width="5.33203125" bestFit="1" customWidth="1"/>
    <col min="33" max="33" width="5.109375" bestFit="1" customWidth="1"/>
    <col min="34" max="34" width="5.5546875" bestFit="1" customWidth="1"/>
  </cols>
  <sheetData>
    <row r="1" spans="1:38" x14ac:dyDescent="0.3">
      <c r="A1" t="s">
        <v>99</v>
      </c>
      <c r="M1" t="s">
        <v>36</v>
      </c>
      <c r="Y1" t="s">
        <v>37</v>
      </c>
      <c r="AL1" t="s">
        <v>194</v>
      </c>
    </row>
    <row r="48" spans="1:39" ht="72" thickBot="1" x14ac:dyDescent="0.35">
      <c r="A48" s="222" t="s">
        <v>185</v>
      </c>
      <c r="B48" s="222" t="s">
        <v>184</v>
      </c>
      <c r="M48" s="222" t="s">
        <v>184</v>
      </c>
      <c r="N48" s="222" t="s">
        <v>192</v>
      </c>
      <c r="Y48" s="222" t="s">
        <v>184</v>
      </c>
      <c r="Z48" s="222" t="s">
        <v>193</v>
      </c>
      <c r="AL48" s="222" t="s">
        <v>184</v>
      </c>
      <c r="AM48" s="222" t="s">
        <v>195</v>
      </c>
    </row>
    <row r="49" spans="1:47" ht="15" thickBot="1" x14ac:dyDescent="0.35">
      <c r="A49" s="389" t="s">
        <v>186</v>
      </c>
      <c r="B49" s="392" t="s">
        <v>187</v>
      </c>
      <c r="C49" s="393"/>
      <c r="D49" s="393"/>
      <c r="E49" s="393"/>
      <c r="F49" s="393"/>
      <c r="G49" s="393"/>
      <c r="H49" s="393"/>
      <c r="I49" s="394"/>
      <c r="J49" s="228" t="s">
        <v>188</v>
      </c>
    </row>
    <row r="50" spans="1:47" ht="15" thickBot="1" x14ac:dyDescent="0.35">
      <c r="A50" s="390"/>
      <c r="B50" s="395"/>
      <c r="C50" s="396"/>
      <c r="D50" s="396"/>
      <c r="E50" s="396"/>
      <c r="F50" s="396"/>
      <c r="G50" s="396"/>
      <c r="H50" s="396"/>
      <c r="I50" s="397"/>
      <c r="J50" s="229">
        <v>0.8</v>
      </c>
      <c r="M50" s="389" t="s">
        <v>186</v>
      </c>
      <c r="N50" s="392" t="s">
        <v>187</v>
      </c>
      <c r="O50" s="393"/>
      <c r="P50" s="393"/>
      <c r="Q50" s="393"/>
      <c r="R50" s="393"/>
      <c r="S50" s="393"/>
      <c r="T50" s="393"/>
      <c r="U50" s="394"/>
      <c r="V50" s="228" t="s">
        <v>188</v>
      </c>
      <c r="Y50" s="389" t="s">
        <v>186</v>
      </c>
      <c r="Z50" s="392" t="s">
        <v>187</v>
      </c>
      <c r="AA50" s="393"/>
      <c r="AB50" s="393"/>
      <c r="AC50" s="393"/>
      <c r="AD50" s="393"/>
      <c r="AE50" s="393"/>
      <c r="AF50" s="393"/>
      <c r="AG50" s="394"/>
      <c r="AH50" s="228" t="s">
        <v>188</v>
      </c>
      <c r="AL50" s="389" t="s">
        <v>186</v>
      </c>
      <c r="AM50" s="392" t="s">
        <v>187</v>
      </c>
      <c r="AN50" s="393"/>
      <c r="AO50" s="393"/>
      <c r="AP50" s="393"/>
      <c r="AQ50" s="393"/>
      <c r="AR50" s="393"/>
      <c r="AS50" s="393"/>
      <c r="AT50" s="394"/>
      <c r="AU50" s="228" t="s">
        <v>188</v>
      </c>
    </row>
    <row r="51" spans="1:47" ht="15" thickBot="1" x14ac:dyDescent="0.35">
      <c r="A51" s="391"/>
      <c r="B51" s="223" t="s">
        <v>190</v>
      </c>
      <c r="C51" s="224">
        <v>0.01</v>
      </c>
      <c r="D51" s="224">
        <v>0.05</v>
      </c>
      <c r="E51" s="224">
        <v>0.1</v>
      </c>
      <c r="F51" s="224">
        <v>0.5</v>
      </c>
      <c r="G51" s="224">
        <v>0.9</v>
      </c>
      <c r="H51" s="224">
        <v>0.95</v>
      </c>
      <c r="I51" s="223" t="s">
        <v>191</v>
      </c>
      <c r="J51" s="230" t="s">
        <v>189</v>
      </c>
      <c r="M51" s="390"/>
      <c r="N51" s="395"/>
      <c r="O51" s="396"/>
      <c r="P51" s="396"/>
      <c r="Q51" s="396"/>
      <c r="R51" s="396"/>
      <c r="S51" s="396"/>
      <c r="T51" s="396"/>
      <c r="U51" s="397"/>
      <c r="V51" s="229">
        <v>0.8</v>
      </c>
      <c r="Y51" s="390"/>
      <c r="Z51" s="395"/>
      <c r="AA51" s="396"/>
      <c r="AB51" s="396"/>
      <c r="AC51" s="396"/>
      <c r="AD51" s="396"/>
      <c r="AE51" s="396"/>
      <c r="AF51" s="396"/>
      <c r="AG51" s="397"/>
      <c r="AH51" s="229">
        <v>0.8</v>
      </c>
      <c r="AL51" s="390"/>
      <c r="AM51" s="395"/>
      <c r="AN51" s="396"/>
      <c r="AO51" s="396"/>
      <c r="AP51" s="396"/>
      <c r="AQ51" s="396"/>
      <c r="AR51" s="396"/>
      <c r="AS51" s="396"/>
      <c r="AT51" s="397"/>
      <c r="AU51" s="229">
        <v>0.8</v>
      </c>
    </row>
    <row r="52" spans="1:47" ht="15" thickBot="1" x14ac:dyDescent="0.35">
      <c r="A52" s="225">
        <v>2006</v>
      </c>
      <c r="B52" s="242">
        <v>42468</v>
      </c>
      <c r="C52" s="242">
        <v>42519</v>
      </c>
      <c r="D52" s="242">
        <v>42531</v>
      </c>
      <c r="E52" s="243">
        <v>42537</v>
      </c>
      <c r="F52" s="242">
        <v>42568</v>
      </c>
      <c r="G52" s="243">
        <v>42616</v>
      </c>
      <c r="H52" s="242">
        <v>42622</v>
      </c>
      <c r="I52" s="242">
        <v>42707</v>
      </c>
      <c r="J52" s="231">
        <v>80</v>
      </c>
      <c r="M52" s="391"/>
      <c r="N52" s="223" t="s">
        <v>190</v>
      </c>
      <c r="O52" s="224">
        <v>0.01</v>
      </c>
      <c r="P52" s="224">
        <v>0.05</v>
      </c>
      <c r="Q52" s="224">
        <v>0.1</v>
      </c>
      <c r="R52" s="224">
        <v>0.5</v>
      </c>
      <c r="S52" s="224">
        <v>0.9</v>
      </c>
      <c r="T52" s="224">
        <v>0.95</v>
      </c>
      <c r="U52" s="223" t="s">
        <v>191</v>
      </c>
      <c r="V52" s="230" t="s">
        <v>189</v>
      </c>
      <c r="Y52" s="391"/>
      <c r="Z52" s="223" t="s">
        <v>190</v>
      </c>
      <c r="AA52" s="224">
        <v>0.01</v>
      </c>
      <c r="AB52" s="224">
        <v>0.05</v>
      </c>
      <c r="AC52" s="224">
        <v>0.1</v>
      </c>
      <c r="AD52" s="224">
        <v>0.5</v>
      </c>
      <c r="AE52" s="224">
        <v>0.9</v>
      </c>
      <c r="AF52" s="224">
        <v>0.95</v>
      </c>
      <c r="AG52" s="223" t="s">
        <v>191</v>
      </c>
      <c r="AH52" s="230" t="s">
        <v>189</v>
      </c>
      <c r="AL52" s="391"/>
      <c r="AM52" s="223" t="s">
        <v>190</v>
      </c>
      <c r="AN52" s="224">
        <v>0.01</v>
      </c>
      <c r="AO52" s="224">
        <v>0.05</v>
      </c>
      <c r="AP52" s="224">
        <v>0.1</v>
      </c>
      <c r="AQ52" s="224">
        <v>0.5</v>
      </c>
      <c r="AR52" s="224">
        <v>0.9</v>
      </c>
      <c r="AS52" s="224">
        <v>0.95</v>
      </c>
      <c r="AT52" s="223" t="s">
        <v>191</v>
      </c>
      <c r="AU52" s="230" t="s">
        <v>189</v>
      </c>
    </row>
    <row r="53" spans="1:47" ht="15" thickBot="1" x14ac:dyDescent="0.35">
      <c r="A53" s="225">
        <v>2007</v>
      </c>
      <c r="B53" s="242">
        <v>42501</v>
      </c>
      <c r="C53" s="242">
        <v>42521</v>
      </c>
      <c r="D53" s="242">
        <v>42526</v>
      </c>
      <c r="E53" s="243">
        <v>42535</v>
      </c>
      <c r="F53" s="242">
        <v>42565</v>
      </c>
      <c r="G53" s="243">
        <v>42590</v>
      </c>
      <c r="H53" s="242">
        <v>42609</v>
      </c>
      <c r="I53" s="242">
        <v>42686</v>
      </c>
      <c r="J53" s="231">
        <v>56</v>
      </c>
      <c r="M53" s="225">
        <v>2006</v>
      </c>
      <c r="N53" s="242">
        <v>42522</v>
      </c>
      <c r="O53" s="242">
        <v>42535</v>
      </c>
      <c r="P53" s="242">
        <v>42546</v>
      </c>
      <c r="Q53" s="243">
        <v>42551</v>
      </c>
      <c r="R53" s="242">
        <v>42574</v>
      </c>
      <c r="S53" s="243">
        <v>42611</v>
      </c>
      <c r="T53" s="242">
        <v>42622</v>
      </c>
      <c r="U53" s="242">
        <v>42660</v>
      </c>
      <c r="V53" s="231">
        <v>61</v>
      </c>
      <c r="Y53" s="225">
        <v>2006</v>
      </c>
      <c r="Z53" s="242">
        <v>42502</v>
      </c>
      <c r="AA53" s="242">
        <v>42544</v>
      </c>
      <c r="AB53" s="242">
        <v>42553</v>
      </c>
      <c r="AC53" s="243">
        <v>42556</v>
      </c>
      <c r="AD53" s="242">
        <v>42575</v>
      </c>
      <c r="AE53" s="243">
        <v>42613</v>
      </c>
      <c r="AF53" s="242">
        <v>42627</v>
      </c>
      <c r="AG53" s="242">
        <v>42672</v>
      </c>
      <c r="AH53" s="231">
        <v>58</v>
      </c>
      <c r="AL53" s="225">
        <v>2011</v>
      </c>
      <c r="AM53" s="226">
        <v>42501</v>
      </c>
      <c r="AN53" s="226">
        <v>42501</v>
      </c>
      <c r="AO53" s="226">
        <v>42501</v>
      </c>
      <c r="AP53" s="227">
        <v>42506</v>
      </c>
      <c r="AQ53" s="226">
        <v>42611</v>
      </c>
      <c r="AR53" s="227">
        <v>42648</v>
      </c>
      <c r="AS53" s="226">
        <v>42665</v>
      </c>
      <c r="AT53" s="226">
        <v>42665</v>
      </c>
      <c r="AU53" s="231">
        <v>143</v>
      </c>
    </row>
    <row r="54" spans="1:47" ht="15" thickBot="1" x14ac:dyDescent="0.35">
      <c r="A54" s="225">
        <v>2008</v>
      </c>
      <c r="B54" s="242">
        <v>42501</v>
      </c>
      <c r="C54" s="242">
        <v>42513</v>
      </c>
      <c r="D54" s="242">
        <v>42527</v>
      </c>
      <c r="E54" s="243">
        <v>42541</v>
      </c>
      <c r="F54" s="242">
        <v>42566</v>
      </c>
      <c r="G54" s="243">
        <v>42605</v>
      </c>
      <c r="H54" s="242">
        <v>42614</v>
      </c>
      <c r="I54" s="242">
        <v>42687</v>
      </c>
      <c r="J54" s="231">
        <v>65</v>
      </c>
      <c r="M54" s="225">
        <v>2007</v>
      </c>
      <c r="N54" s="242">
        <v>42485</v>
      </c>
      <c r="O54" s="242">
        <v>42531</v>
      </c>
      <c r="P54" s="242">
        <v>42550</v>
      </c>
      <c r="Q54" s="243">
        <v>42559</v>
      </c>
      <c r="R54" s="242">
        <v>42568</v>
      </c>
      <c r="S54" s="243">
        <v>42597</v>
      </c>
      <c r="T54" s="242">
        <v>42608</v>
      </c>
      <c r="U54" s="242">
        <v>42677</v>
      </c>
      <c r="V54" s="231">
        <v>39</v>
      </c>
      <c r="Y54" s="225">
        <v>2007</v>
      </c>
      <c r="Z54" s="242">
        <v>42462</v>
      </c>
      <c r="AA54" s="242">
        <v>42510</v>
      </c>
      <c r="AB54" s="242">
        <v>42557</v>
      </c>
      <c r="AC54" s="243">
        <v>42561</v>
      </c>
      <c r="AD54" s="242">
        <v>42576</v>
      </c>
      <c r="AE54" s="243">
        <v>42608</v>
      </c>
      <c r="AF54" s="242">
        <v>42623</v>
      </c>
      <c r="AG54" s="242">
        <v>42704</v>
      </c>
      <c r="AH54" s="231">
        <v>48</v>
      </c>
      <c r="AL54" s="225">
        <v>2012</v>
      </c>
      <c r="AM54" s="226">
        <v>42499</v>
      </c>
      <c r="AN54" s="226">
        <v>42499</v>
      </c>
      <c r="AO54" s="226">
        <v>42504</v>
      </c>
      <c r="AP54" s="227">
        <v>42511</v>
      </c>
      <c r="AQ54" s="226">
        <v>42610</v>
      </c>
      <c r="AR54" s="227">
        <v>42633</v>
      </c>
      <c r="AS54" s="226">
        <v>42639</v>
      </c>
      <c r="AT54" s="226">
        <v>42642</v>
      </c>
      <c r="AU54" s="231">
        <v>123</v>
      </c>
    </row>
    <row r="55" spans="1:47" ht="15" thickBot="1" x14ac:dyDescent="0.35">
      <c r="A55" s="225">
        <v>2009</v>
      </c>
      <c r="B55" s="242">
        <v>42503</v>
      </c>
      <c r="C55" s="242">
        <v>42513</v>
      </c>
      <c r="D55" s="242">
        <v>42517</v>
      </c>
      <c r="E55" s="243">
        <v>42522</v>
      </c>
      <c r="F55" s="242">
        <v>42560</v>
      </c>
      <c r="G55" s="243">
        <v>42590</v>
      </c>
      <c r="H55" s="242">
        <v>42603</v>
      </c>
      <c r="I55" s="242">
        <v>42692</v>
      </c>
      <c r="J55" s="231">
        <v>69</v>
      </c>
      <c r="M55" s="225">
        <v>2008</v>
      </c>
      <c r="N55" s="242">
        <v>42539</v>
      </c>
      <c r="O55" s="242">
        <v>42547</v>
      </c>
      <c r="P55" s="242">
        <v>42552</v>
      </c>
      <c r="Q55" s="243">
        <v>42555</v>
      </c>
      <c r="R55" s="242">
        <v>42577</v>
      </c>
      <c r="S55" s="243">
        <v>42606</v>
      </c>
      <c r="T55" s="242">
        <v>42613</v>
      </c>
      <c r="U55" s="242">
        <v>42659</v>
      </c>
      <c r="V55" s="231">
        <v>52</v>
      </c>
      <c r="Y55" s="225">
        <v>2008</v>
      </c>
      <c r="Z55" s="242">
        <v>42504</v>
      </c>
      <c r="AA55" s="242">
        <v>42536</v>
      </c>
      <c r="AB55" s="242">
        <v>42558</v>
      </c>
      <c r="AC55" s="243">
        <v>42564</v>
      </c>
      <c r="AD55" s="242">
        <v>42588</v>
      </c>
      <c r="AE55" s="243">
        <v>42620</v>
      </c>
      <c r="AF55" s="242">
        <v>42628</v>
      </c>
      <c r="AG55" s="242">
        <v>42668</v>
      </c>
      <c r="AH55" s="231">
        <v>57</v>
      </c>
      <c r="AL55" s="225">
        <v>2013</v>
      </c>
      <c r="AM55" s="226">
        <v>42460</v>
      </c>
      <c r="AN55" s="226">
        <v>42460</v>
      </c>
      <c r="AO55" s="226">
        <v>42460</v>
      </c>
      <c r="AP55" s="227">
        <v>42494</v>
      </c>
      <c r="AQ55" s="226">
        <v>42524</v>
      </c>
      <c r="AR55" s="227">
        <v>42619</v>
      </c>
      <c r="AS55" s="226">
        <v>42625</v>
      </c>
      <c r="AT55" s="226">
        <v>42625</v>
      </c>
      <c r="AU55" s="231">
        <v>126</v>
      </c>
    </row>
    <row r="56" spans="1:47" ht="15" thickBot="1" x14ac:dyDescent="0.35">
      <c r="A56" s="225">
        <v>2010</v>
      </c>
      <c r="B56" s="242">
        <v>42505</v>
      </c>
      <c r="C56" s="242">
        <v>42527</v>
      </c>
      <c r="D56" s="242">
        <v>42533</v>
      </c>
      <c r="E56" s="243">
        <v>42538</v>
      </c>
      <c r="F56" s="242">
        <v>42571</v>
      </c>
      <c r="G56" s="243">
        <v>42608</v>
      </c>
      <c r="H56" s="242">
        <v>42620</v>
      </c>
      <c r="I56" s="242">
        <v>42717</v>
      </c>
      <c r="J56" s="231">
        <v>71</v>
      </c>
      <c r="M56" s="225">
        <v>2009</v>
      </c>
      <c r="N56" s="242">
        <v>42526</v>
      </c>
      <c r="O56" s="242">
        <v>42533</v>
      </c>
      <c r="P56" s="242">
        <v>42539</v>
      </c>
      <c r="Q56" s="243">
        <v>42544</v>
      </c>
      <c r="R56" s="242">
        <v>42570</v>
      </c>
      <c r="S56" s="243">
        <v>42603</v>
      </c>
      <c r="T56" s="242">
        <v>42616</v>
      </c>
      <c r="U56" s="242">
        <v>42653</v>
      </c>
      <c r="V56" s="231">
        <v>60</v>
      </c>
      <c r="Y56" s="225">
        <v>2009</v>
      </c>
      <c r="Z56" s="242">
        <v>42505</v>
      </c>
      <c r="AA56" s="242">
        <v>42512</v>
      </c>
      <c r="AB56" s="242">
        <v>42543</v>
      </c>
      <c r="AC56" s="243">
        <v>42551</v>
      </c>
      <c r="AD56" s="242">
        <v>42574</v>
      </c>
      <c r="AE56" s="243">
        <v>42597</v>
      </c>
      <c r="AF56" s="242">
        <v>42605</v>
      </c>
      <c r="AG56" s="242">
        <v>42663</v>
      </c>
      <c r="AH56" s="231">
        <v>47</v>
      </c>
      <c r="AL56" s="225">
        <v>2014</v>
      </c>
      <c r="AM56" s="226">
        <v>42491</v>
      </c>
      <c r="AN56" s="226">
        <v>42491</v>
      </c>
      <c r="AO56" s="226">
        <v>42491</v>
      </c>
      <c r="AP56" s="227">
        <v>42493</v>
      </c>
      <c r="AQ56" s="226">
        <v>42581</v>
      </c>
      <c r="AR56" s="227">
        <v>42635</v>
      </c>
      <c r="AS56" s="226">
        <v>42637</v>
      </c>
      <c r="AT56" s="226">
        <v>42650</v>
      </c>
      <c r="AU56" s="231">
        <v>143</v>
      </c>
    </row>
    <row r="57" spans="1:47" ht="15" thickBot="1" x14ac:dyDescent="0.35">
      <c r="A57" s="225">
        <v>2011</v>
      </c>
      <c r="B57" s="242">
        <v>42387</v>
      </c>
      <c r="C57" s="242">
        <v>42514</v>
      </c>
      <c r="D57" s="242">
        <v>42544</v>
      </c>
      <c r="E57" s="243">
        <v>42554</v>
      </c>
      <c r="F57" s="242">
        <v>42578</v>
      </c>
      <c r="G57" s="243">
        <v>42610</v>
      </c>
      <c r="H57" s="242">
        <v>42626</v>
      </c>
      <c r="I57" s="242">
        <v>42722</v>
      </c>
      <c r="J57" s="231">
        <v>57</v>
      </c>
      <c r="M57" s="225">
        <v>2010</v>
      </c>
      <c r="N57" s="242">
        <v>42533</v>
      </c>
      <c r="O57" s="242">
        <v>42543</v>
      </c>
      <c r="P57" s="242">
        <v>42551</v>
      </c>
      <c r="Q57" s="243">
        <v>42555</v>
      </c>
      <c r="R57" s="242">
        <v>42576</v>
      </c>
      <c r="S57" s="243">
        <v>42613</v>
      </c>
      <c r="T57" s="242">
        <v>42622</v>
      </c>
      <c r="U57" s="242">
        <v>42668</v>
      </c>
      <c r="V57" s="231">
        <v>59</v>
      </c>
      <c r="Y57" s="225">
        <v>2010</v>
      </c>
      <c r="Z57" s="242">
        <v>42500</v>
      </c>
      <c r="AA57" s="242">
        <v>42513</v>
      </c>
      <c r="AB57" s="242">
        <v>42556</v>
      </c>
      <c r="AC57" s="243">
        <v>42561</v>
      </c>
      <c r="AD57" s="242">
        <v>42584</v>
      </c>
      <c r="AE57" s="243">
        <v>42605</v>
      </c>
      <c r="AF57" s="242">
        <v>42618</v>
      </c>
      <c r="AG57" s="242">
        <v>42674</v>
      </c>
      <c r="AH57" s="231">
        <v>45</v>
      </c>
      <c r="AL57" s="232">
        <v>2015</v>
      </c>
      <c r="AM57" s="233">
        <v>42472</v>
      </c>
      <c r="AN57" s="233">
        <v>42472</v>
      </c>
      <c r="AO57" s="233">
        <v>42479</v>
      </c>
      <c r="AP57" s="234">
        <v>42479</v>
      </c>
      <c r="AQ57" s="233">
        <v>42481</v>
      </c>
      <c r="AR57" s="234">
        <v>42512</v>
      </c>
      <c r="AS57" s="233">
        <v>42622</v>
      </c>
      <c r="AT57" s="233">
        <v>42625</v>
      </c>
      <c r="AU57" s="235">
        <v>34</v>
      </c>
    </row>
    <row r="58" spans="1:47" ht="15" thickBot="1" x14ac:dyDescent="0.35">
      <c r="A58" s="225">
        <v>2012</v>
      </c>
      <c r="B58" s="242">
        <v>42485</v>
      </c>
      <c r="C58" s="242">
        <v>42510</v>
      </c>
      <c r="D58" s="242">
        <v>42524</v>
      </c>
      <c r="E58" s="243">
        <v>42530</v>
      </c>
      <c r="F58" s="242">
        <v>42570</v>
      </c>
      <c r="G58" s="243">
        <v>42611</v>
      </c>
      <c r="H58" s="242">
        <v>42623</v>
      </c>
      <c r="I58" s="242">
        <v>42715</v>
      </c>
      <c r="J58" s="231">
        <v>82</v>
      </c>
      <c r="M58" s="225">
        <v>2011</v>
      </c>
      <c r="N58" s="242">
        <v>42538</v>
      </c>
      <c r="O58" s="242">
        <v>42554</v>
      </c>
      <c r="P58" s="242">
        <v>42564</v>
      </c>
      <c r="Q58" s="243">
        <v>42570</v>
      </c>
      <c r="R58" s="242">
        <v>42590</v>
      </c>
      <c r="S58" s="243">
        <v>42616</v>
      </c>
      <c r="T58" s="242">
        <v>42625</v>
      </c>
      <c r="U58" s="242">
        <v>42662</v>
      </c>
      <c r="V58" s="231">
        <v>47</v>
      </c>
      <c r="Y58" s="225">
        <v>2011</v>
      </c>
      <c r="Z58" s="242">
        <v>42512</v>
      </c>
      <c r="AA58" s="242">
        <v>42562</v>
      </c>
      <c r="AB58" s="242">
        <v>42570</v>
      </c>
      <c r="AC58" s="243">
        <v>42576</v>
      </c>
      <c r="AD58" s="242">
        <v>42591</v>
      </c>
      <c r="AE58" s="243">
        <v>42619</v>
      </c>
      <c r="AF58" s="242">
        <v>42628</v>
      </c>
      <c r="AG58" s="242">
        <v>42664</v>
      </c>
      <c r="AH58" s="231">
        <v>44</v>
      </c>
    </row>
    <row r="59" spans="1:47" ht="15" thickBot="1" x14ac:dyDescent="0.35">
      <c r="A59" s="225">
        <v>2013</v>
      </c>
      <c r="B59" s="242">
        <v>42499</v>
      </c>
      <c r="C59" s="242">
        <v>42503</v>
      </c>
      <c r="D59" s="242">
        <v>42520</v>
      </c>
      <c r="E59" s="243">
        <v>42528</v>
      </c>
      <c r="F59" s="242">
        <v>42564</v>
      </c>
      <c r="G59" s="243">
        <v>42599</v>
      </c>
      <c r="H59" s="242">
        <v>42615</v>
      </c>
      <c r="I59" s="242">
        <v>42707</v>
      </c>
      <c r="J59" s="231">
        <v>72</v>
      </c>
      <c r="M59" s="225">
        <v>2012</v>
      </c>
      <c r="N59" s="242">
        <v>42536</v>
      </c>
      <c r="O59" s="242">
        <v>42547</v>
      </c>
      <c r="P59" s="242">
        <v>42559</v>
      </c>
      <c r="Q59" s="243">
        <v>42562</v>
      </c>
      <c r="R59" s="242">
        <v>42588</v>
      </c>
      <c r="S59" s="243">
        <v>42621</v>
      </c>
      <c r="T59" s="242">
        <v>42629</v>
      </c>
      <c r="U59" s="242">
        <v>42693</v>
      </c>
      <c r="V59" s="231">
        <v>60</v>
      </c>
      <c r="Y59" s="225">
        <v>2012</v>
      </c>
      <c r="Z59" s="242">
        <v>42486</v>
      </c>
      <c r="AA59" s="242">
        <v>42553</v>
      </c>
      <c r="AB59" s="242">
        <v>42562</v>
      </c>
      <c r="AC59" s="243">
        <v>42567</v>
      </c>
      <c r="AD59" s="242">
        <v>42587</v>
      </c>
      <c r="AE59" s="243">
        <v>42622</v>
      </c>
      <c r="AF59" s="242">
        <v>42630</v>
      </c>
      <c r="AG59" s="242">
        <v>42664</v>
      </c>
      <c r="AH59" s="231">
        <v>56</v>
      </c>
    </row>
    <row r="60" spans="1:47" ht="15" thickBot="1" x14ac:dyDescent="0.35">
      <c r="A60" s="225">
        <v>2014</v>
      </c>
      <c r="B60" s="242">
        <v>42466</v>
      </c>
      <c r="C60" s="242">
        <v>42510</v>
      </c>
      <c r="D60" s="242">
        <v>42516</v>
      </c>
      <c r="E60" s="243">
        <v>42525</v>
      </c>
      <c r="F60" s="242">
        <v>42561</v>
      </c>
      <c r="G60" s="243">
        <v>42596</v>
      </c>
      <c r="H60" s="242">
        <v>42607</v>
      </c>
      <c r="I60" s="242">
        <v>42695</v>
      </c>
      <c r="J60" s="231">
        <v>72</v>
      </c>
      <c r="M60" s="225">
        <v>2013</v>
      </c>
      <c r="N60" s="242">
        <v>42526</v>
      </c>
      <c r="O60" s="242">
        <v>42532</v>
      </c>
      <c r="P60" s="242">
        <v>42540</v>
      </c>
      <c r="Q60" s="243">
        <v>42552</v>
      </c>
      <c r="R60" s="242">
        <v>42573</v>
      </c>
      <c r="S60" s="243">
        <v>42613</v>
      </c>
      <c r="T60" s="242">
        <v>42621</v>
      </c>
      <c r="U60" s="242">
        <v>42674</v>
      </c>
      <c r="V60" s="231">
        <v>62</v>
      </c>
      <c r="Y60" s="225">
        <v>2013</v>
      </c>
      <c r="Z60" s="242">
        <v>42496</v>
      </c>
      <c r="AA60" s="242">
        <v>42535</v>
      </c>
      <c r="AB60" s="242">
        <v>42548</v>
      </c>
      <c r="AC60" s="243">
        <v>42553</v>
      </c>
      <c r="AD60" s="242">
        <v>42581</v>
      </c>
      <c r="AE60" s="243">
        <v>42624</v>
      </c>
      <c r="AF60" s="242">
        <v>42630</v>
      </c>
      <c r="AG60" s="242">
        <v>42707</v>
      </c>
      <c r="AH60" s="231">
        <v>72</v>
      </c>
    </row>
    <row r="61" spans="1:47" ht="15" thickBot="1" x14ac:dyDescent="0.35">
      <c r="A61" s="232">
        <v>2015</v>
      </c>
      <c r="B61" s="244">
        <v>42491</v>
      </c>
      <c r="C61" s="244">
        <v>42519</v>
      </c>
      <c r="D61" s="244">
        <v>42527</v>
      </c>
      <c r="E61" s="245">
        <v>42533</v>
      </c>
      <c r="F61" s="244">
        <v>42567</v>
      </c>
      <c r="G61" s="245">
        <v>42595</v>
      </c>
      <c r="H61" s="244">
        <v>42605</v>
      </c>
      <c r="I61" s="244">
        <v>42713</v>
      </c>
      <c r="J61" s="235">
        <v>63</v>
      </c>
      <c r="M61" s="225">
        <v>2014</v>
      </c>
      <c r="N61" s="242">
        <v>42523</v>
      </c>
      <c r="O61" s="242">
        <v>42534</v>
      </c>
      <c r="P61" s="242">
        <v>42545</v>
      </c>
      <c r="Q61" s="243">
        <v>42549</v>
      </c>
      <c r="R61" s="242">
        <v>42574</v>
      </c>
      <c r="S61" s="243">
        <v>42610</v>
      </c>
      <c r="T61" s="242">
        <v>42625</v>
      </c>
      <c r="U61" s="242">
        <v>42671</v>
      </c>
      <c r="V61" s="231">
        <v>62</v>
      </c>
      <c r="Y61" s="225">
        <v>2014</v>
      </c>
      <c r="Z61" s="242">
        <v>42483</v>
      </c>
      <c r="AA61" s="242">
        <v>42511</v>
      </c>
      <c r="AB61" s="242">
        <v>42548</v>
      </c>
      <c r="AC61" s="243">
        <v>42554</v>
      </c>
      <c r="AD61" s="242">
        <v>42575</v>
      </c>
      <c r="AE61" s="243">
        <v>42615</v>
      </c>
      <c r="AF61" s="242">
        <v>42630</v>
      </c>
      <c r="AG61" s="242">
        <v>42674</v>
      </c>
      <c r="AH61" s="231">
        <v>62</v>
      </c>
    </row>
    <row r="62" spans="1:47" ht="15" thickBot="1" x14ac:dyDescent="0.35">
      <c r="M62" s="232">
        <v>2015</v>
      </c>
      <c r="N62" s="244">
        <v>42505</v>
      </c>
      <c r="O62" s="244">
        <v>42523</v>
      </c>
      <c r="P62" s="244">
        <v>42528</v>
      </c>
      <c r="Q62" s="245">
        <v>42532</v>
      </c>
      <c r="R62" s="244">
        <v>42558</v>
      </c>
      <c r="S62" s="245">
        <v>42603</v>
      </c>
      <c r="T62" s="244">
        <v>42616</v>
      </c>
      <c r="U62" s="244">
        <v>42665</v>
      </c>
      <c r="V62" s="235">
        <v>72</v>
      </c>
      <c r="Y62" s="232">
        <v>2015</v>
      </c>
      <c r="Z62" s="244">
        <v>42475</v>
      </c>
      <c r="AA62" s="244">
        <v>42517</v>
      </c>
      <c r="AB62" s="244">
        <v>42530</v>
      </c>
      <c r="AC62" s="245">
        <v>42534</v>
      </c>
      <c r="AD62" s="244">
        <v>42559</v>
      </c>
      <c r="AE62" s="245">
        <v>42615</v>
      </c>
      <c r="AF62" s="244">
        <v>42628</v>
      </c>
      <c r="AG62" s="244">
        <v>42674</v>
      </c>
      <c r="AH62" s="235">
        <v>82</v>
      </c>
    </row>
  </sheetData>
  <mergeCells count="8">
    <mergeCell ref="AL50:AL52"/>
    <mergeCell ref="AM50:AT51"/>
    <mergeCell ref="A49:A51"/>
    <mergeCell ref="B49:I50"/>
    <mergeCell ref="M50:M52"/>
    <mergeCell ref="N50:U51"/>
    <mergeCell ref="Y50:Y52"/>
    <mergeCell ref="Z50:AG5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E22" sqref="E22"/>
    </sheetView>
  </sheetViews>
  <sheetFormatPr defaultRowHeight="14.4" x14ac:dyDescent="0.3"/>
  <cols>
    <col min="1" max="1" width="15" bestFit="1" customWidth="1"/>
    <col min="12" max="12" width="9.33203125" bestFit="1" customWidth="1"/>
    <col min="13" max="13" width="4.88671875" bestFit="1" customWidth="1"/>
    <col min="14" max="14" width="8.33203125" bestFit="1" customWidth="1"/>
    <col min="15" max="15" width="11.33203125" bestFit="1" customWidth="1"/>
  </cols>
  <sheetData>
    <row r="1" spans="1:15" s="29" customFormat="1" ht="31.2" customHeight="1" thickBot="1" x14ac:dyDescent="0.4">
      <c r="A1" s="71" t="s">
        <v>52</v>
      </c>
    </row>
    <row r="2" spans="1:15" ht="42" thickBot="1" x14ac:dyDescent="0.35">
      <c r="A2" s="48" t="s">
        <v>0</v>
      </c>
      <c r="B2" s="49" t="s">
        <v>3</v>
      </c>
      <c r="C2" s="50" t="s">
        <v>30</v>
      </c>
      <c r="D2" s="50" t="s">
        <v>31</v>
      </c>
      <c r="E2" s="51" t="s">
        <v>15</v>
      </c>
      <c r="F2" s="50" t="s">
        <v>32</v>
      </c>
      <c r="G2" s="50" t="s">
        <v>33</v>
      </c>
      <c r="H2" s="50" t="s">
        <v>34</v>
      </c>
      <c r="I2" s="51" t="s">
        <v>16</v>
      </c>
      <c r="J2" s="50" t="s">
        <v>19</v>
      </c>
      <c r="K2" s="50" t="s">
        <v>20</v>
      </c>
      <c r="L2" s="51" t="s">
        <v>21</v>
      </c>
      <c r="M2" s="52" t="s">
        <v>7</v>
      </c>
      <c r="N2" s="53" t="s">
        <v>9</v>
      </c>
      <c r="O2" s="54" t="s">
        <v>8</v>
      </c>
    </row>
    <row r="3" spans="1:15" x14ac:dyDescent="0.3">
      <c r="A3" s="44"/>
      <c r="B3" s="44"/>
      <c r="C3" s="45"/>
      <c r="D3" s="45"/>
      <c r="E3" s="45">
        <f>SUM(C3:D3)</f>
        <v>0</v>
      </c>
      <c r="F3" s="45"/>
      <c r="G3" s="45"/>
      <c r="H3" s="45"/>
      <c r="I3" s="45">
        <f>SUM(F3:H3)</f>
        <v>0</v>
      </c>
      <c r="J3" s="45"/>
      <c r="K3" s="45"/>
      <c r="L3" s="46">
        <f>SUM(J3:K3)</f>
        <v>0</v>
      </c>
      <c r="M3" s="47">
        <f>SUM(L3,I3,E3)</f>
        <v>0</v>
      </c>
      <c r="N3" s="46"/>
      <c r="O3" s="47">
        <f>M3-N3</f>
        <v>0</v>
      </c>
    </row>
    <row r="4" spans="1:15" x14ac:dyDescent="0.3">
      <c r="A4" s="36"/>
      <c r="B4" s="36"/>
      <c r="C4" s="37"/>
      <c r="D4" s="37"/>
      <c r="E4" s="37">
        <f t="shared" ref="E4:E15" si="0">SUM(C4:D4)</f>
        <v>0</v>
      </c>
      <c r="F4" s="37"/>
      <c r="G4" s="37"/>
      <c r="H4" s="37"/>
      <c r="I4" s="37">
        <f t="shared" ref="I4:I15" si="1">SUM(F4:H4)</f>
        <v>0</v>
      </c>
      <c r="J4" s="37"/>
      <c r="K4" s="37"/>
      <c r="L4" s="33">
        <f t="shared" ref="L4:L15" si="2">SUM(J4:K4)</f>
        <v>0</v>
      </c>
      <c r="M4" s="38">
        <f t="shared" ref="M4:M16" si="3">SUM(L4,I4,E4)</f>
        <v>0</v>
      </c>
      <c r="N4" s="33"/>
      <c r="O4" s="38">
        <f t="shared" ref="O4:O16" si="4">M4+O3-N4</f>
        <v>0</v>
      </c>
    </row>
    <row r="5" spans="1:15" x14ac:dyDescent="0.3">
      <c r="A5" s="36"/>
      <c r="B5" s="36"/>
      <c r="C5" s="37"/>
      <c r="D5" s="37"/>
      <c r="E5" s="37">
        <f t="shared" si="0"/>
        <v>0</v>
      </c>
      <c r="F5" s="37"/>
      <c r="G5" s="37"/>
      <c r="H5" s="37"/>
      <c r="I5" s="37">
        <f t="shared" si="1"/>
        <v>0</v>
      </c>
      <c r="J5" s="8"/>
      <c r="K5" s="8"/>
      <c r="L5" s="33">
        <f t="shared" si="2"/>
        <v>0</v>
      </c>
      <c r="M5" s="38">
        <f t="shared" si="3"/>
        <v>0</v>
      </c>
      <c r="N5" s="33"/>
      <c r="O5" s="38">
        <f t="shared" si="4"/>
        <v>0</v>
      </c>
    </row>
    <row r="6" spans="1:15" x14ac:dyDescent="0.3">
      <c r="A6" s="36"/>
      <c r="B6" s="36"/>
      <c r="C6" s="37"/>
      <c r="D6" s="37"/>
      <c r="E6" s="37">
        <f t="shared" si="0"/>
        <v>0</v>
      </c>
      <c r="F6" s="37"/>
      <c r="G6" s="37"/>
      <c r="H6" s="37"/>
      <c r="I6" s="37">
        <f t="shared" si="1"/>
        <v>0</v>
      </c>
      <c r="J6" s="8"/>
      <c r="K6" s="8"/>
      <c r="L6" s="33">
        <f t="shared" si="2"/>
        <v>0</v>
      </c>
      <c r="M6" s="38">
        <f t="shared" si="3"/>
        <v>0</v>
      </c>
      <c r="N6" s="33"/>
      <c r="O6" s="38">
        <f t="shared" si="4"/>
        <v>0</v>
      </c>
    </row>
    <row r="7" spans="1:15" x14ac:dyDescent="0.3">
      <c r="A7" s="36"/>
      <c r="B7" s="36"/>
      <c r="C7" s="37"/>
      <c r="D7" s="37"/>
      <c r="E7" s="37">
        <f t="shared" si="0"/>
        <v>0</v>
      </c>
      <c r="F7" s="37"/>
      <c r="G7" s="37"/>
      <c r="H7" s="37"/>
      <c r="I7" s="37">
        <f t="shared" si="1"/>
        <v>0</v>
      </c>
      <c r="J7" s="8"/>
      <c r="K7" s="8"/>
      <c r="L7" s="33">
        <f t="shared" si="2"/>
        <v>0</v>
      </c>
      <c r="M7" s="38">
        <f t="shared" si="3"/>
        <v>0</v>
      </c>
      <c r="N7" s="33"/>
      <c r="O7" s="38">
        <f t="shared" si="4"/>
        <v>0</v>
      </c>
    </row>
    <row r="8" spans="1:15" x14ac:dyDescent="0.3">
      <c r="A8" s="36"/>
      <c r="B8" s="36"/>
      <c r="C8" s="37"/>
      <c r="D8" s="37"/>
      <c r="E8" s="37">
        <f t="shared" si="0"/>
        <v>0</v>
      </c>
      <c r="F8" s="37"/>
      <c r="G8" s="37"/>
      <c r="H8" s="37"/>
      <c r="I8" s="37">
        <f t="shared" si="1"/>
        <v>0</v>
      </c>
      <c r="J8" s="8"/>
      <c r="K8" s="8"/>
      <c r="L8" s="33">
        <f t="shared" si="2"/>
        <v>0</v>
      </c>
      <c r="M8" s="38">
        <f t="shared" si="3"/>
        <v>0</v>
      </c>
      <c r="N8" s="33"/>
      <c r="O8" s="38">
        <f t="shared" si="4"/>
        <v>0</v>
      </c>
    </row>
    <row r="9" spans="1:15" x14ac:dyDescent="0.3">
      <c r="A9" s="36"/>
      <c r="B9" s="36"/>
      <c r="C9" s="37"/>
      <c r="D9" s="37"/>
      <c r="E9" s="37">
        <f t="shared" si="0"/>
        <v>0</v>
      </c>
      <c r="F9" s="37"/>
      <c r="G9" s="37"/>
      <c r="H9" s="37"/>
      <c r="I9" s="37">
        <f t="shared" si="1"/>
        <v>0</v>
      </c>
      <c r="J9" s="8"/>
      <c r="K9" s="8"/>
      <c r="L9" s="33">
        <f t="shared" si="2"/>
        <v>0</v>
      </c>
      <c r="M9" s="38">
        <f t="shared" si="3"/>
        <v>0</v>
      </c>
      <c r="N9" s="33"/>
      <c r="O9" s="38">
        <f t="shared" si="4"/>
        <v>0</v>
      </c>
    </row>
    <row r="10" spans="1:15" x14ac:dyDescent="0.3">
      <c r="A10" s="36"/>
      <c r="B10" s="36"/>
      <c r="C10" s="37"/>
      <c r="D10" s="37"/>
      <c r="E10" s="37">
        <f t="shared" si="0"/>
        <v>0</v>
      </c>
      <c r="F10" s="37"/>
      <c r="G10" s="37"/>
      <c r="H10" s="37"/>
      <c r="I10" s="37">
        <f t="shared" si="1"/>
        <v>0</v>
      </c>
      <c r="J10" s="8"/>
      <c r="K10" s="8"/>
      <c r="L10" s="33">
        <f t="shared" si="2"/>
        <v>0</v>
      </c>
      <c r="M10" s="38">
        <f t="shared" si="3"/>
        <v>0</v>
      </c>
      <c r="N10" s="33"/>
      <c r="O10" s="38">
        <f t="shared" si="4"/>
        <v>0</v>
      </c>
    </row>
    <row r="11" spans="1:15" x14ac:dyDescent="0.3">
      <c r="A11" s="36"/>
      <c r="B11" s="36"/>
      <c r="C11" s="37"/>
      <c r="D11" s="37"/>
      <c r="E11" s="37">
        <f t="shared" si="0"/>
        <v>0</v>
      </c>
      <c r="F11" s="37"/>
      <c r="G11" s="37"/>
      <c r="H11" s="37"/>
      <c r="I11" s="37">
        <f t="shared" si="1"/>
        <v>0</v>
      </c>
      <c r="J11" s="8"/>
      <c r="K11" s="8"/>
      <c r="L11" s="33">
        <f t="shared" si="2"/>
        <v>0</v>
      </c>
      <c r="M11" s="38">
        <f t="shared" si="3"/>
        <v>0</v>
      </c>
      <c r="N11" s="33"/>
      <c r="O11" s="38">
        <f t="shared" si="4"/>
        <v>0</v>
      </c>
    </row>
    <row r="12" spans="1:15" x14ac:dyDescent="0.3">
      <c r="A12" s="36"/>
      <c r="B12" s="36"/>
      <c r="C12" s="37"/>
      <c r="D12" s="37"/>
      <c r="E12" s="37">
        <f t="shared" si="0"/>
        <v>0</v>
      </c>
      <c r="F12" s="37"/>
      <c r="G12" s="37"/>
      <c r="H12" s="37"/>
      <c r="I12" s="37">
        <f t="shared" si="1"/>
        <v>0</v>
      </c>
      <c r="J12" s="8"/>
      <c r="K12" s="8"/>
      <c r="L12" s="33">
        <f t="shared" si="2"/>
        <v>0</v>
      </c>
      <c r="M12" s="38">
        <f t="shared" si="3"/>
        <v>0</v>
      </c>
      <c r="N12" s="33"/>
      <c r="O12" s="38">
        <f t="shared" si="4"/>
        <v>0</v>
      </c>
    </row>
    <row r="13" spans="1:15" x14ac:dyDescent="0.3">
      <c r="A13" s="36"/>
      <c r="B13" s="36"/>
      <c r="C13" s="37"/>
      <c r="D13" s="37"/>
      <c r="E13" s="37">
        <f t="shared" si="0"/>
        <v>0</v>
      </c>
      <c r="F13" s="37"/>
      <c r="G13" s="37"/>
      <c r="H13" s="37"/>
      <c r="I13" s="37">
        <f t="shared" si="1"/>
        <v>0</v>
      </c>
      <c r="J13" s="8"/>
      <c r="K13" s="8"/>
      <c r="L13" s="33">
        <f t="shared" si="2"/>
        <v>0</v>
      </c>
      <c r="M13" s="38">
        <f t="shared" si="3"/>
        <v>0</v>
      </c>
      <c r="N13" s="33"/>
      <c r="O13" s="38">
        <f t="shared" si="4"/>
        <v>0</v>
      </c>
    </row>
    <row r="14" spans="1:15" x14ac:dyDescent="0.3">
      <c r="A14" s="36"/>
      <c r="B14" s="36"/>
      <c r="C14" s="37"/>
      <c r="D14" s="37"/>
      <c r="E14" s="37">
        <f t="shared" si="0"/>
        <v>0</v>
      </c>
      <c r="F14" s="37"/>
      <c r="G14" s="37"/>
      <c r="H14" s="37"/>
      <c r="I14" s="37">
        <f t="shared" si="1"/>
        <v>0</v>
      </c>
      <c r="J14" s="8"/>
      <c r="K14" s="8"/>
      <c r="L14" s="33">
        <f t="shared" si="2"/>
        <v>0</v>
      </c>
      <c r="M14" s="38">
        <f t="shared" si="3"/>
        <v>0</v>
      </c>
      <c r="N14" s="33"/>
      <c r="O14" s="38">
        <f t="shared" si="4"/>
        <v>0</v>
      </c>
    </row>
    <row r="15" spans="1:15" x14ac:dyDescent="0.3">
      <c r="A15" s="36"/>
      <c r="B15" s="36"/>
      <c r="C15" s="37"/>
      <c r="D15" s="37"/>
      <c r="E15" s="37">
        <f t="shared" si="0"/>
        <v>0</v>
      </c>
      <c r="F15" s="37"/>
      <c r="G15" s="37"/>
      <c r="H15" s="37"/>
      <c r="I15" s="37">
        <f t="shared" si="1"/>
        <v>0</v>
      </c>
      <c r="J15" s="8"/>
      <c r="K15" s="8"/>
      <c r="L15" s="33">
        <f t="shared" si="2"/>
        <v>0</v>
      </c>
      <c r="M15" s="38">
        <f t="shared" si="3"/>
        <v>0</v>
      </c>
      <c r="N15" s="33"/>
      <c r="O15" s="38">
        <f t="shared" si="4"/>
        <v>0</v>
      </c>
    </row>
    <row r="16" spans="1:15" x14ac:dyDescent="0.3">
      <c r="A16" s="33" t="s">
        <v>14</v>
      </c>
      <c r="B16" s="39" t="s">
        <v>13</v>
      </c>
      <c r="C16" s="39" t="s">
        <v>13</v>
      </c>
      <c r="D16" s="39" t="s">
        <v>13</v>
      </c>
      <c r="E16" s="39" t="s">
        <v>13</v>
      </c>
      <c r="F16" s="39" t="s">
        <v>13</v>
      </c>
      <c r="G16" s="39" t="s">
        <v>13</v>
      </c>
      <c r="H16" s="39" t="s">
        <v>13</v>
      </c>
      <c r="I16" s="39" t="s">
        <v>13</v>
      </c>
      <c r="J16" s="39" t="s">
        <v>13</v>
      </c>
      <c r="K16" s="39" t="s">
        <v>13</v>
      </c>
      <c r="L16" s="39" t="s">
        <v>13</v>
      </c>
      <c r="M16" s="38">
        <f t="shared" si="3"/>
        <v>0</v>
      </c>
      <c r="N16" s="33">
        <v>0</v>
      </c>
      <c r="O16" s="41">
        <f t="shared" si="4"/>
        <v>0</v>
      </c>
    </row>
    <row r="17" spans="1:15" x14ac:dyDescent="0.3">
      <c r="A17" s="35" t="s">
        <v>6</v>
      </c>
      <c r="B17" s="35"/>
      <c r="C17" s="35">
        <f>SUM(C3:C15)</f>
        <v>0</v>
      </c>
      <c r="D17" s="35">
        <f t="shared" ref="D17:M17" si="5">SUM(D3:D15)</f>
        <v>0</v>
      </c>
      <c r="E17" s="35">
        <f t="shared" si="5"/>
        <v>0</v>
      </c>
      <c r="F17" s="35">
        <f t="shared" si="5"/>
        <v>0</v>
      </c>
      <c r="G17" s="35">
        <f t="shared" si="5"/>
        <v>0</v>
      </c>
      <c r="H17" s="35">
        <f t="shared" si="5"/>
        <v>0</v>
      </c>
      <c r="I17" s="35">
        <f t="shared" si="5"/>
        <v>0</v>
      </c>
      <c r="J17" s="35">
        <f t="shared" si="5"/>
        <v>0</v>
      </c>
      <c r="K17" s="35">
        <f t="shared" si="5"/>
        <v>0</v>
      </c>
      <c r="L17" s="35">
        <f t="shared" si="5"/>
        <v>0</v>
      </c>
      <c r="M17" s="40">
        <f t="shared" si="5"/>
        <v>0</v>
      </c>
      <c r="N17" s="35">
        <f>SUM(N3:N15)</f>
        <v>0</v>
      </c>
      <c r="O17" s="33"/>
    </row>
    <row r="19" spans="1:15" x14ac:dyDescent="0.3">
      <c r="A19" s="70" t="s">
        <v>18</v>
      </c>
    </row>
    <row r="25" spans="1:15" x14ac:dyDescent="0.3">
      <c r="A25" s="34" t="s">
        <v>47</v>
      </c>
      <c r="B25" s="30"/>
    </row>
    <row r="26" spans="1:15" x14ac:dyDescent="0.3">
      <c r="A26" s="35" t="s">
        <v>38</v>
      </c>
      <c r="B26" s="35" t="s">
        <v>39</v>
      </c>
    </row>
    <row r="27" spans="1:15" x14ac:dyDescent="0.3">
      <c r="A27" s="2" t="s">
        <v>35</v>
      </c>
      <c r="B27" s="2"/>
    </row>
    <row r="28" spans="1:15" x14ac:dyDescent="0.3">
      <c r="A28" s="2" t="s">
        <v>36</v>
      </c>
      <c r="B28" s="2"/>
    </row>
    <row r="29" spans="1:15" x14ac:dyDescent="0.3">
      <c r="A29" s="2" t="s">
        <v>37</v>
      </c>
      <c r="B29" s="2"/>
    </row>
    <row r="30" spans="1:15" x14ac:dyDescent="0.3">
      <c r="A30" s="35" t="s">
        <v>6</v>
      </c>
      <c r="B30" s="35">
        <f>SUM(B27:B29)</f>
        <v>0</v>
      </c>
    </row>
    <row r="31" spans="1:15" x14ac:dyDescent="0.3">
      <c r="A31" s="31" t="s">
        <v>48</v>
      </c>
      <c r="B3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2"/>
  <sheetViews>
    <sheetView tabSelected="1" zoomScale="85" zoomScaleNormal="85" workbookViewId="0">
      <pane xSplit="1" ySplit="3" topLeftCell="B18" activePane="bottomRight" state="frozen"/>
      <selection pane="topRight" activeCell="B1" sqref="B1"/>
      <selection pane="bottomLeft" activeCell="A4" sqref="A4"/>
      <selection pane="bottomRight" activeCell="R26" sqref="R26"/>
    </sheetView>
  </sheetViews>
  <sheetFormatPr defaultRowHeight="14.4" x14ac:dyDescent="0.3"/>
  <cols>
    <col min="1" max="1" width="11" style="113" customWidth="1"/>
    <col min="2" max="2" width="13.109375" customWidth="1"/>
    <col min="3" max="3" width="6.6640625" bestFit="1" customWidth="1"/>
    <col min="4" max="4" width="5.33203125" bestFit="1" customWidth="1"/>
    <col min="5" max="5" width="9" bestFit="1" customWidth="1"/>
    <col min="6" max="6" width="10.33203125" bestFit="1" customWidth="1"/>
    <col min="7" max="7" width="5.33203125" bestFit="1" customWidth="1"/>
    <col min="8" max="8" width="6.5546875" bestFit="1" customWidth="1"/>
    <col min="9" max="9" width="5.6640625" bestFit="1" customWidth="1"/>
    <col min="10" max="10" width="6.5546875" bestFit="1" customWidth="1"/>
    <col min="11" max="11" width="4.44140625" bestFit="1" customWidth="1"/>
    <col min="12" max="13" width="5.33203125" bestFit="1" customWidth="1"/>
    <col min="14" max="14" width="12.33203125" bestFit="1" customWidth="1"/>
    <col min="15" max="15" width="12.33203125" customWidth="1"/>
    <col min="16" max="16" width="44" customWidth="1"/>
    <col min="18" max="18" width="10.6640625" bestFit="1" customWidth="1"/>
    <col min="19" max="19" width="4.33203125" bestFit="1" customWidth="1"/>
    <col min="20" max="20" width="11.33203125" customWidth="1"/>
    <col min="21" max="21" width="22.5546875" bestFit="1" customWidth="1"/>
    <col min="23" max="23" width="13.33203125" customWidth="1"/>
    <col min="24" max="24" width="10" customWidth="1"/>
    <col min="28" max="28" width="11.44140625" customWidth="1"/>
    <col min="242" max="242" width="23.33203125" customWidth="1"/>
    <col min="243" max="243" width="18.5546875" customWidth="1"/>
    <col min="244" max="244" width="15.33203125" customWidth="1"/>
    <col min="245" max="245" width="13.44140625" customWidth="1"/>
    <col min="246" max="246" width="17.33203125" customWidth="1"/>
    <col min="247" max="247" width="14.88671875" customWidth="1"/>
    <col min="251" max="251" width="10" customWidth="1"/>
    <col min="498" max="498" width="23.33203125" customWidth="1"/>
    <col min="499" max="499" width="18.5546875" customWidth="1"/>
    <col min="500" max="500" width="15.33203125" customWidth="1"/>
    <col min="501" max="501" width="13.44140625" customWidth="1"/>
    <col min="502" max="502" width="17.33203125" customWidth="1"/>
    <col min="503" max="503" width="14.88671875" customWidth="1"/>
    <col min="507" max="507" width="10" customWidth="1"/>
    <col min="754" max="754" width="23.33203125" customWidth="1"/>
    <col min="755" max="755" width="18.5546875" customWidth="1"/>
    <col min="756" max="756" width="15.33203125" customWidth="1"/>
    <col min="757" max="757" width="13.44140625" customWidth="1"/>
    <col min="758" max="758" width="17.33203125" customWidth="1"/>
    <col min="759" max="759" width="14.88671875" customWidth="1"/>
    <col min="763" max="763" width="10" customWidth="1"/>
    <col min="1010" max="1010" width="23.33203125" customWidth="1"/>
    <col min="1011" max="1011" width="18.5546875" customWidth="1"/>
    <col min="1012" max="1012" width="15.33203125" customWidth="1"/>
    <col min="1013" max="1013" width="13.44140625" customWidth="1"/>
    <col min="1014" max="1014" width="17.33203125" customWidth="1"/>
    <col min="1015" max="1015" width="14.88671875" customWidth="1"/>
    <col min="1019" max="1019" width="10" customWidth="1"/>
    <col min="1266" max="1266" width="23.33203125" customWidth="1"/>
    <col min="1267" max="1267" width="18.5546875" customWidth="1"/>
    <col min="1268" max="1268" width="15.33203125" customWidth="1"/>
    <col min="1269" max="1269" width="13.44140625" customWidth="1"/>
    <col min="1270" max="1270" width="17.33203125" customWidth="1"/>
    <col min="1271" max="1271" width="14.88671875" customWidth="1"/>
    <col min="1275" max="1275" width="10" customWidth="1"/>
    <col min="1522" max="1522" width="23.33203125" customWidth="1"/>
    <col min="1523" max="1523" width="18.5546875" customWidth="1"/>
    <col min="1524" max="1524" width="15.33203125" customWidth="1"/>
    <col min="1525" max="1525" width="13.44140625" customWidth="1"/>
    <col min="1526" max="1526" width="17.33203125" customWidth="1"/>
    <col min="1527" max="1527" width="14.88671875" customWidth="1"/>
    <col min="1531" max="1531" width="10" customWidth="1"/>
    <col min="1778" max="1778" width="23.33203125" customWidth="1"/>
    <col min="1779" max="1779" width="18.5546875" customWidth="1"/>
    <col min="1780" max="1780" width="15.33203125" customWidth="1"/>
    <col min="1781" max="1781" width="13.44140625" customWidth="1"/>
    <col min="1782" max="1782" width="17.33203125" customWidth="1"/>
    <col min="1783" max="1783" width="14.88671875" customWidth="1"/>
    <col min="1787" max="1787" width="10" customWidth="1"/>
    <col min="2034" max="2034" width="23.33203125" customWidth="1"/>
    <col min="2035" max="2035" width="18.5546875" customWidth="1"/>
    <col min="2036" max="2036" width="15.33203125" customWidth="1"/>
    <col min="2037" max="2037" width="13.44140625" customWidth="1"/>
    <col min="2038" max="2038" width="17.33203125" customWidth="1"/>
    <col min="2039" max="2039" width="14.88671875" customWidth="1"/>
    <col min="2043" max="2043" width="10" customWidth="1"/>
    <col min="2290" max="2290" width="23.33203125" customWidth="1"/>
    <col min="2291" max="2291" width="18.5546875" customWidth="1"/>
    <col min="2292" max="2292" width="15.33203125" customWidth="1"/>
    <col min="2293" max="2293" width="13.44140625" customWidth="1"/>
    <col min="2294" max="2294" width="17.33203125" customWidth="1"/>
    <col min="2295" max="2295" width="14.88671875" customWidth="1"/>
    <col min="2299" max="2299" width="10" customWidth="1"/>
    <col min="2546" max="2546" width="23.33203125" customWidth="1"/>
    <col min="2547" max="2547" width="18.5546875" customWidth="1"/>
    <col min="2548" max="2548" width="15.33203125" customWidth="1"/>
    <col min="2549" max="2549" width="13.44140625" customWidth="1"/>
    <col min="2550" max="2550" width="17.33203125" customWidth="1"/>
    <col min="2551" max="2551" width="14.88671875" customWidth="1"/>
    <col min="2555" max="2555" width="10" customWidth="1"/>
    <col min="2802" max="2802" width="23.33203125" customWidth="1"/>
    <col min="2803" max="2803" width="18.5546875" customWidth="1"/>
    <col min="2804" max="2804" width="15.33203125" customWidth="1"/>
    <col min="2805" max="2805" width="13.44140625" customWidth="1"/>
    <col min="2806" max="2806" width="17.33203125" customWidth="1"/>
    <col min="2807" max="2807" width="14.88671875" customWidth="1"/>
    <col min="2811" max="2811" width="10" customWidth="1"/>
    <col min="3058" max="3058" width="23.33203125" customWidth="1"/>
    <col min="3059" max="3059" width="18.5546875" customWidth="1"/>
    <col min="3060" max="3060" width="15.33203125" customWidth="1"/>
    <col min="3061" max="3061" width="13.44140625" customWidth="1"/>
    <col min="3062" max="3062" width="17.33203125" customWidth="1"/>
    <col min="3063" max="3063" width="14.88671875" customWidth="1"/>
    <col min="3067" max="3067" width="10" customWidth="1"/>
    <col min="3314" max="3314" width="23.33203125" customWidth="1"/>
    <col min="3315" max="3315" width="18.5546875" customWidth="1"/>
    <col min="3316" max="3316" width="15.33203125" customWidth="1"/>
    <col min="3317" max="3317" width="13.44140625" customWidth="1"/>
    <col min="3318" max="3318" width="17.33203125" customWidth="1"/>
    <col min="3319" max="3319" width="14.88671875" customWidth="1"/>
    <col min="3323" max="3323" width="10" customWidth="1"/>
    <col min="3570" max="3570" width="23.33203125" customWidth="1"/>
    <col min="3571" max="3571" width="18.5546875" customWidth="1"/>
    <col min="3572" max="3572" width="15.33203125" customWidth="1"/>
    <col min="3573" max="3573" width="13.44140625" customWidth="1"/>
    <col min="3574" max="3574" width="17.33203125" customWidth="1"/>
    <col min="3575" max="3575" width="14.88671875" customWidth="1"/>
    <col min="3579" max="3579" width="10" customWidth="1"/>
    <col min="3826" max="3826" width="23.33203125" customWidth="1"/>
    <col min="3827" max="3827" width="18.5546875" customWidth="1"/>
    <col min="3828" max="3828" width="15.33203125" customWidth="1"/>
    <col min="3829" max="3829" width="13.44140625" customWidth="1"/>
    <col min="3830" max="3830" width="17.33203125" customWidth="1"/>
    <col min="3831" max="3831" width="14.88671875" customWidth="1"/>
    <col min="3835" max="3835" width="10" customWidth="1"/>
    <col min="4082" max="4082" width="23.33203125" customWidth="1"/>
    <col min="4083" max="4083" width="18.5546875" customWidth="1"/>
    <col min="4084" max="4084" width="15.33203125" customWidth="1"/>
    <col min="4085" max="4085" width="13.44140625" customWidth="1"/>
    <col min="4086" max="4086" width="17.33203125" customWidth="1"/>
    <col min="4087" max="4087" width="14.88671875" customWidth="1"/>
    <col min="4091" max="4091" width="10" customWidth="1"/>
    <col min="4338" max="4338" width="23.33203125" customWidth="1"/>
    <col min="4339" max="4339" width="18.5546875" customWidth="1"/>
    <col min="4340" max="4340" width="15.33203125" customWidth="1"/>
    <col min="4341" max="4341" width="13.44140625" customWidth="1"/>
    <col min="4342" max="4342" width="17.33203125" customWidth="1"/>
    <col min="4343" max="4343" width="14.88671875" customWidth="1"/>
    <col min="4347" max="4347" width="10" customWidth="1"/>
    <col min="4594" max="4594" width="23.33203125" customWidth="1"/>
    <col min="4595" max="4595" width="18.5546875" customWidth="1"/>
    <col min="4596" max="4596" width="15.33203125" customWidth="1"/>
    <col min="4597" max="4597" width="13.44140625" customWidth="1"/>
    <col min="4598" max="4598" width="17.33203125" customWidth="1"/>
    <col min="4599" max="4599" width="14.88671875" customWidth="1"/>
    <col min="4603" max="4603" width="10" customWidth="1"/>
    <col min="4850" max="4850" width="23.33203125" customWidth="1"/>
    <col min="4851" max="4851" width="18.5546875" customWidth="1"/>
    <col min="4852" max="4852" width="15.33203125" customWidth="1"/>
    <col min="4853" max="4853" width="13.44140625" customWidth="1"/>
    <col min="4854" max="4854" width="17.33203125" customWidth="1"/>
    <col min="4855" max="4855" width="14.88671875" customWidth="1"/>
    <col min="4859" max="4859" width="10" customWidth="1"/>
    <col min="5106" max="5106" width="23.33203125" customWidth="1"/>
    <col min="5107" max="5107" width="18.5546875" customWidth="1"/>
    <col min="5108" max="5108" width="15.33203125" customWidth="1"/>
    <col min="5109" max="5109" width="13.44140625" customWidth="1"/>
    <col min="5110" max="5110" width="17.33203125" customWidth="1"/>
    <col min="5111" max="5111" width="14.88671875" customWidth="1"/>
    <col min="5115" max="5115" width="10" customWidth="1"/>
    <col min="5362" max="5362" width="23.33203125" customWidth="1"/>
    <col min="5363" max="5363" width="18.5546875" customWidth="1"/>
    <col min="5364" max="5364" width="15.33203125" customWidth="1"/>
    <col min="5365" max="5365" width="13.44140625" customWidth="1"/>
    <col min="5366" max="5366" width="17.33203125" customWidth="1"/>
    <col min="5367" max="5367" width="14.88671875" customWidth="1"/>
    <col min="5371" max="5371" width="10" customWidth="1"/>
    <col min="5618" max="5618" width="23.33203125" customWidth="1"/>
    <col min="5619" max="5619" width="18.5546875" customWidth="1"/>
    <col min="5620" max="5620" width="15.33203125" customWidth="1"/>
    <col min="5621" max="5621" width="13.44140625" customWidth="1"/>
    <col min="5622" max="5622" width="17.33203125" customWidth="1"/>
    <col min="5623" max="5623" width="14.88671875" customWidth="1"/>
    <col min="5627" max="5627" width="10" customWidth="1"/>
    <col min="5874" max="5874" width="23.33203125" customWidth="1"/>
    <col min="5875" max="5875" width="18.5546875" customWidth="1"/>
    <col min="5876" max="5876" width="15.33203125" customWidth="1"/>
    <col min="5877" max="5877" width="13.44140625" customWidth="1"/>
    <col min="5878" max="5878" width="17.33203125" customWidth="1"/>
    <col min="5879" max="5879" width="14.88671875" customWidth="1"/>
    <col min="5883" max="5883" width="10" customWidth="1"/>
    <col min="6130" max="6130" width="23.33203125" customWidth="1"/>
    <col min="6131" max="6131" width="18.5546875" customWidth="1"/>
    <col min="6132" max="6132" width="15.33203125" customWidth="1"/>
    <col min="6133" max="6133" width="13.44140625" customWidth="1"/>
    <col min="6134" max="6134" width="17.33203125" customWidth="1"/>
    <col min="6135" max="6135" width="14.88671875" customWidth="1"/>
    <col min="6139" max="6139" width="10" customWidth="1"/>
    <col min="6386" max="6386" width="23.33203125" customWidth="1"/>
    <col min="6387" max="6387" width="18.5546875" customWidth="1"/>
    <col min="6388" max="6388" width="15.33203125" customWidth="1"/>
    <col min="6389" max="6389" width="13.44140625" customWidth="1"/>
    <col min="6390" max="6390" width="17.33203125" customWidth="1"/>
    <col min="6391" max="6391" width="14.88671875" customWidth="1"/>
    <col min="6395" max="6395" width="10" customWidth="1"/>
    <col min="6642" max="6642" width="23.33203125" customWidth="1"/>
    <col min="6643" max="6643" width="18.5546875" customWidth="1"/>
    <col min="6644" max="6644" width="15.33203125" customWidth="1"/>
    <col min="6645" max="6645" width="13.44140625" customWidth="1"/>
    <col min="6646" max="6646" width="17.33203125" customWidth="1"/>
    <col min="6647" max="6647" width="14.88671875" customWidth="1"/>
    <col min="6651" max="6651" width="10" customWidth="1"/>
    <col min="6898" max="6898" width="23.33203125" customWidth="1"/>
    <col min="6899" max="6899" width="18.5546875" customWidth="1"/>
    <col min="6900" max="6900" width="15.33203125" customWidth="1"/>
    <col min="6901" max="6901" width="13.44140625" customWidth="1"/>
    <col min="6902" max="6902" width="17.33203125" customWidth="1"/>
    <col min="6903" max="6903" width="14.88671875" customWidth="1"/>
    <col min="6907" max="6907" width="10" customWidth="1"/>
    <col min="7154" max="7154" width="23.33203125" customWidth="1"/>
    <col min="7155" max="7155" width="18.5546875" customWidth="1"/>
    <col min="7156" max="7156" width="15.33203125" customWidth="1"/>
    <col min="7157" max="7157" width="13.44140625" customWidth="1"/>
    <col min="7158" max="7158" width="17.33203125" customWidth="1"/>
    <col min="7159" max="7159" width="14.88671875" customWidth="1"/>
    <col min="7163" max="7163" width="10" customWidth="1"/>
    <col min="7410" max="7410" width="23.33203125" customWidth="1"/>
    <col min="7411" max="7411" width="18.5546875" customWidth="1"/>
    <col min="7412" max="7412" width="15.33203125" customWidth="1"/>
    <col min="7413" max="7413" width="13.44140625" customWidth="1"/>
    <col min="7414" max="7414" width="17.33203125" customWidth="1"/>
    <col min="7415" max="7415" width="14.88671875" customWidth="1"/>
    <col min="7419" max="7419" width="10" customWidth="1"/>
    <col min="7666" max="7666" width="23.33203125" customWidth="1"/>
    <col min="7667" max="7667" width="18.5546875" customWidth="1"/>
    <col min="7668" max="7668" width="15.33203125" customWidth="1"/>
    <col min="7669" max="7669" width="13.44140625" customWidth="1"/>
    <col min="7670" max="7670" width="17.33203125" customWidth="1"/>
    <col min="7671" max="7671" width="14.88671875" customWidth="1"/>
    <col min="7675" max="7675" width="10" customWidth="1"/>
    <col min="7922" max="7922" width="23.33203125" customWidth="1"/>
    <col min="7923" max="7923" width="18.5546875" customWidth="1"/>
    <col min="7924" max="7924" width="15.33203125" customWidth="1"/>
    <col min="7925" max="7925" width="13.44140625" customWidth="1"/>
    <col min="7926" max="7926" width="17.33203125" customWidth="1"/>
    <col min="7927" max="7927" width="14.88671875" customWidth="1"/>
    <col min="7931" max="7931" width="10" customWidth="1"/>
    <col min="8178" max="8178" width="23.33203125" customWidth="1"/>
    <col min="8179" max="8179" width="18.5546875" customWidth="1"/>
    <col min="8180" max="8180" width="15.33203125" customWidth="1"/>
    <col min="8181" max="8181" width="13.44140625" customWidth="1"/>
    <col min="8182" max="8182" width="17.33203125" customWidth="1"/>
    <col min="8183" max="8183" width="14.88671875" customWidth="1"/>
    <col min="8187" max="8187" width="10" customWidth="1"/>
    <col min="8434" max="8434" width="23.33203125" customWidth="1"/>
    <col min="8435" max="8435" width="18.5546875" customWidth="1"/>
    <col min="8436" max="8436" width="15.33203125" customWidth="1"/>
    <col min="8437" max="8437" width="13.44140625" customWidth="1"/>
    <col min="8438" max="8438" width="17.33203125" customWidth="1"/>
    <col min="8439" max="8439" width="14.88671875" customWidth="1"/>
    <col min="8443" max="8443" width="10" customWidth="1"/>
    <col min="8690" max="8690" width="23.33203125" customWidth="1"/>
    <col min="8691" max="8691" width="18.5546875" customWidth="1"/>
    <col min="8692" max="8692" width="15.33203125" customWidth="1"/>
    <col min="8693" max="8693" width="13.44140625" customWidth="1"/>
    <col min="8694" max="8694" width="17.33203125" customWidth="1"/>
    <col min="8695" max="8695" width="14.88671875" customWidth="1"/>
    <col min="8699" max="8699" width="10" customWidth="1"/>
    <col min="8946" max="8946" width="23.33203125" customWidth="1"/>
    <col min="8947" max="8947" width="18.5546875" customWidth="1"/>
    <col min="8948" max="8948" width="15.33203125" customWidth="1"/>
    <col min="8949" max="8949" width="13.44140625" customWidth="1"/>
    <col min="8950" max="8950" width="17.33203125" customWidth="1"/>
    <col min="8951" max="8951" width="14.88671875" customWidth="1"/>
    <col min="8955" max="8955" width="10" customWidth="1"/>
    <col min="9202" max="9202" width="23.33203125" customWidth="1"/>
    <col min="9203" max="9203" width="18.5546875" customWidth="1"/>
    <col min="9204" max="9204" width="15.33203125" customWidth="1"/>
    <col min="9205" max="9205" width="13.44140625" customWidth="1"/>
    <col min="9206" max="9206" width="17.33203125" customWidth="1"/>
    <col min="9207" max="9207" width="14.88671875" customWidth="1"/>
    <col min="9211" max="9211" width="10" customWidth="1"/>
    <col min="9458" max="9458" width="23.33203125" customWidth="1"/>
    <col min="9459" max="9459" width="18.5546875" customWidth="1"/>
    <col min="9460" max="9460" width="15.33203125" customWidth="1"/>
    <col min="9461" max="9461" width="13.44140625" customWidth="1"/>
    <col min="9462" max="9462" width="17.33203125" customWidth="1"/>
    <col min="9463" max="9463" width="14.88671875" customWidth="1"/>
    <col min="9467" max="9467" width="10" customWidth="1"/>
    <col min="9714" max="9714" width="23.33203125" customWidth="1"/>
    <col min="9715" max="9715" width="18.5546875" customWidth="1"/>
    <col min="9716" max="9716" width="15.33203125" customWidth="1"/>
    <col min="9717" max="9717" width="13.44140625" customWidth="1"/>
    <col min="9718" max="9718" width="17.33203125" customWidth="1"/>
    <col min="9719" max="9719" width="14.88671875" customWidth="1"/>
    <col min="9723" max="9723" width="10" customWidth="1"/>
    <col min="9970" max="9970" width="23.33203125" customWidth="1"/>
    <col min="9971" max="9971" width="18.5546875" customWidth="1"/>
    <col min="9972" max="9972" width="15.33203125" customWidth="1"/>
    <col min="9973" max="9973" width="13.44140625" customWidth="1"/>
    <col min="9974" max="9974" width="17.33203125" customWidth="1"/>
    <col min="9975" max="9975" width="14.88671875" customWidth="1"/>
    <col min="9979" max="9979" width="10" customWidth="1"/>
    <col min="10226" max="10226" width="23.33203125" customWidth="1"/>
    <col min="10227" max="10227" width="18.5546875" customWidth="1"/>
    <col min="10228" max="10228" width="15.33203125" customWidth="1"/>
    <col min="10229" max="10229" width="13.44140625" customWidth="1"/>
    <col min="10230" max="10230" width="17.33203125" customWidth="1"/>
    <col min="10231" max="10231" width="14.88671875" customWidth="1"/>
    <col min="10235" max="10235" width="10" customWidth="1"/>
    <col min="10482" max="10482" width="23.33203125" customWidth="1"/>
    <col min="10483" max="10483" width="18.5546875" customWidth="1"/>
    <col min="10484" max="10484" width="15.33203125" customWidth="1"/>
    <col min="10485" max="10485" width="13.44140625" customWidth="1"/>
    <col min="10486" max="10486" width="17.33203125" customWidth="1"/>
    <col min="10487" max="10487" width="14.88671875" customWidth="1"/>
    <col min="10491" max="10491" width="10" customWidth="1"/>
    <col min="10738" max="10738" width="23.33203125" customWidth="1"/>
    <col min="10739" max="10739" width="18.5546875" customWidth="1"/>
    <col min="10740" max="10740" width="15.33203125" customWidth="1"/>
    <col min="10741" max="10741" width="13.44140625" customWidth="1"/>
    <col min="10742" max="10742" width="17.33203125" customWidth="1"/>
    <col min="10743" max="10743" width="14.88671875" customWidth="1"/>
    <col min="10747" max="10747" width="10" customWidth="1"/>
    <col min="10994" max="10994" width="23.33203125" customWidth="1"/>
    <col min="10995" max="10995" width="18.5546875" customWidth="1"/>
    <col min="10996" max="10996" width="15.33203125" customWidth="1"/>
    <col min="10997" max="10997" width="13.44140625" customWidth="1"/>
    <col min="10998" max="10998" width="17.33203125" customWidth="1"/>
    <col min="10999" max="10999" width="14.88671875" customWidth="1"/>
    <col min="11003" max="11003" width="10" customWidth="1"/>
    <col min="11250" max="11250" width="23.33203125" customWidth="1"/>
    <col min="11251" max="11251" width="18.5546875" customWidth="1"/>
    <col min="11252" max="11252" width="15.33203125" customWidth="1"/>
    <col min="11253" max="11253" width="13.44140625" customWidth="1"/>
    <col min="11254" max="11254" width="17.33203125" customWidth="1"/>
    <col min="11255" max="11255" width="14.88671875" customWidth="1"/>
    <col min="11259" max="11259" width="10" customWidth="1"/>
    <col min="11506" max="11506" width="23.33203125" customWidth="1"/>
    <col min="11507" max="11507" width="18.5546875" customWidth="1"/>
    <col min="11508" max="11508" width="15.33203125" customWidth="1"/>
    <col min="11509" max="11509" width="13.44140625" customWidth="1"/>
    <col min="11510" max="11510" width="17.33203125" customWidth="1"/>
    <col min="11511" max="11511" width="14.88671875" customWidth="1"/>
    <col min="11515" max="11515" width="10" customWidth="1"/>
    <col min="11762" max="11762" width="23.33203125" customWidth="1"/>
    <col min="11763" max="11763" width="18.5546875" customWidth="1"/>
    <col min="11764" max="11764" width="15.33203125" customWidth="1"/>
    <col min="11765" max="11765" width="13.44140625" customWidth="1"/>
    <col min="11766" max="11766" width="17.33203125" customWidth="1"/>
    <col min="11767" max="11767" width="14.88671875" customWidth="1"/>
    <col min="11771" max="11771" width="10" customWidth="1"/>
    <col min="12018" max="12018" width="23.33203125" customWidth="1"/>
    <col min="12019" max="12019" width="18.5546875" customWidth="1"/>
    <col min="12020" max="12020" width="15.33203125" customWidth="1"/>
    <col min="12021" max="12021" width="13.44140625" customWidth="1"/>
    <col min="12022" max="12022" width="17.33203125" customWidth="1"/>
    <col min="12023" max="12023" width="14.88671875" customWidth="1"/>
    <col min="12027" max="12027" width="10" customWidth="1"/>
    <col min="12274" max="12274" width="23.33203125" customWidth="1"/>
    <col min="12275" max="12275" width="18.5546875" customWidth="1"/>
    <col min="12276" max="12276" width="15.33203125" customWidth="1"/>
    <col min="12277" max="12277" width="13.44140625" customWidth="1"/>
    <col min="12278" max="12278" width="17.33203125" customWidth="1"/>
    <col min="12279" max="12279" width="14.88671875" customWidth="1"/>
    <col min="12283" max="12283" width="10" customWidth="1"/>
    <col min="12530" max="12530" width="23.33203125" customWidth="1"/>
    <col min="12531" max="12531" width="18.5546875" customWidth="1"/>
    <col min="12532" max="12532" width="15.33203125" customWidth="1"/>
    <col min="12533" max="12533" width="13.44140625" customWidth="1"/>
    <col min="12534" max="12534" width="17.33203125" customWidth="1"/>
    <col min="12535" max="12535" width="14.88671875" customWidth="1"/>
    <col min="12539" max="12539" width="10" customWidth="1"/>
    <col min="12786" max="12786" width="23.33203125" customWidth="1"/>
    <col min="12787" max="12787" width="18.5546875" customWidth="1"/>
    <col min="12788" max="12788" width="15.33203125" customWidth="1"/>
    <col min="12789" max="12789" width="13.44140625" customWidth="1"/>
    <col min="12790" max="12790" width="17.33203125" customWidth="1"/>
    <col min="12791" max="12791" width="14.88671875" customWidth="1"/>
    <col min="12795" max="12795" width="10" customWidth="1"/>
    <col min="13042" max="13042" width="23.33203125" customWidth="1"/>
    <col min="13043" max="13043" width="18.5546875" customWidth="1"/>
    <col min="13044" max="13044" width="15.33203125" customWidth="1"/>
    <col min="13045" max="13045" width="13.44140625" customWidth="1"/>
    <col min="13046" max="13046" width="17.33203125" customWidth="1"/>
    <col min="13047" max="13047" width="14.88671875" customWidth="1"/>
    <col min="13051" max="13051" width="10" customWidth="1"/>
    <col min="13298" max="13298" width="23.33203125" customWidth="1"/>
    <col min="13299" max="13299" width="18.5546875" customWidth="1"/>
    <col min="13300" max="13300" width="15.33203125" customWidth="1"/>
    <col min="13301" max="13301" width="13.44140625" customWidth="1"/>
    <col min="13302" max="13302" width="17.33203125" customWidth="1"/>
    <col min="13303" max="13303" width="14.88671875" customWidth="1"/>
    <col min="13307" max="13307" width="10" customWidth="1"/>
    <col min="13554" max="13554" width="23.33203125" customWidth="1"/>
    <col min="13555" max="13555" width="18.5546875" customWidth="1"/>
    <col min="13556" max="13556" width="15.33203125" customWidth="1"/>
    <col min="13557" max="13557" width="13.44140625" customWidth="1"/>
    <col min="13558" max="13558" width="17.33203125" customWidth="1"/>
    <col min="13559" max="13559" width="14.88671875" customWidth="1"/>
    <col min="13563" max="13563" width="10" customWidth="1"/>
    <col min="13810" max="13810" width="23.33203125" customWidth="1"/>
    <col min="13811" max="13811" width="18.5546875" customWidth="1"/>
    <col min="13812" max="13812" width="15.33203125" customWidth="1"/>
    <col min="13813" max="13813" width="13.44140625" customWidth="1"/>
    <col min="13814" max="13814" width="17.33203125" customWidth="1"/>
    <col min="13815" max="13815" width="14.88671875" customWidth="1"/>
    <col min="13819" max="13819" width="10" customWidth="1"/>
    <col min="14066" max="14066" width="23.33203125" customWidth="1"/>
    <col min="14067" max="14067" width="18.5546875" customWidth="1"/>
    <col min="14068" max="14068" width="15.33203125" customWidth="1"/>
    <col min="14069" max="14069" width="13.44140625" customWidth="1"/>
    <col min="14070" max="14070" width="17.33203125" customWidth="1"/>
    <col min="14071" max="14071" width="14.88671875" customWidth="1"/>
    <col min="14075" max="14075" width="10" customWidth="1"/>
    <col min="14322" max="14322" width="23.33203125" customWidth="1"/>
    <col min="14323" max="14323" width="18.5546875" customWidth="1"/>
    <col min="14324" max="14324" width="15.33203125" customWidth="1"/>
    <col min="14325" max="14325" width="13.44140625" customWidth="1"/>
    <col min="14326" max="14326" width="17.33203125" customWidth="1"/>
    <col min="14327" max="14327" width="14.88671875" customWidth="1"/>
    <col min="14331" max="14331" width="10" customWidth="1"/>
    <col min="14578" max="14578" width="23.33203125" customWidth="1"/>
    <col min="14579" max="14579" width="18.5546875" customWidth="1"/>
    <col min="14580" max="14580" width="15.33203125" customWidth="1"/>
    <col min="14581" max="14581" width="13.44140625" customWidth="1"/>
    <col min="14582" max="14582" width="17.33203125" customWidth="1"/>
    <col min="14583" max="14583" width="14.88671875" customWidth="1"/>
    <col min="14587" max="14587" width="10" customWidth="1"/>
    <col min="14834" max="14834" width="23.33203125" customWidth="1"/>
    <col min="14835" max="14835" width="18.5546875" customWidth="1"/>
    <col min="14836" max="14836" width="15.33203125" customWidth="1"/>
    <col min="14837" max="14837" width="13.44140625" customWidth="1"/>
    <col min="14838" max="14838" width="17.33203125" customWidth="1"/>
    <col min="14839" max="14839" width="14.88671875" customWidth="1"/>
    <col min="14843" max="14843" width="10" customWidth="1"/>
    <col min="15090" max="15090" width="23.33203125" customWidth="1"/>
    <col min="15091" max="15091" width="18.5546875" customWidth="1"/>
    <col min="15092" max="15092" width="15.33203125" customWidth="1"/>
    <col min="15093" max="15093" width="13.44140625" customWidth="1"/>
    <col min="15094" max="15094" width="17.33203125" customWidth="1"/>
    <col min="15095" max="15095" width="14.88671875" customWidth="1"/>
    <col min="15099" max="15099" width="10" customWidth="1"/>
    <col min="15346" max="15346" width="23.33203125" customWidth="1"/>
    <col min="15347" max="15347" width="18.5546875" customWidth="1"/>
    <col min="15348" max="15348" width="15.33203125" customWidth="1"/>
    <col min="15349" max="15349" width="13.44140625" customWidth="1"/>
    <col min="15350" max="15350" width="17.33203125" customWidth="1"/>
    <col min="15351" max="15351" width="14.88671875" customWidth="1"/>
    <col min="15355" max="15355" width="10" customWidth="1"/>
    <col min="15602" max="15602" width="23.33203125" customWidth="1"/>
    <col min="15603" max="15603" width="18.5546875" customWidth="1"/>
    <col min="15604" max="15604" width="15.33203125" customWidth="1"/>
    <col min="15605" max="15605" width="13.44140625" customWidth="1"/>
    <col min="15606" max="15606" width="17.33203125" customWidth="1"/>
    <col min="15607" max="15607" width="14.88671875" customWidth="1"/>
    <col min="15611" max="15611" width="10" customWidth="1"/>
    <col min="15858" max="15858" width="23.33203125" customWidth="1"/>
    <col min="15859" max="15859" width="18.5546875" customWidth="1"/>
    <col min="15860" max="15860" width="15.33203125" customWidth="1"/>
    <col min="15861" max="15861" width="13.44140625" customWidth="1"/>
    <col min="15862" max="15862" width="17.33203125" customWidth="1"/>
    <col min="15863" max="15863" width="14.88671875" customWidth="1"/>
    <col min="15867" max="15867" width="10" customWidth="1"/>
    <col min="16114" max="16114" width="23.33203125" customWidth="1"/>
    <col min="16115" max="16115" width="18.5546875" customWidth="1"/>
    <col min="16116" max="16116" width="15.33203125" customWidth="1"/>
    <col min="16117" max="16117" width="13.44140625" customWidth="1"/>
    <col min="16118" max="16118" width="17.33203125" customWidth="1"/>
    <col min="16119" max="16119" width="14.88671875" customWidth="1"/>
    <col min="16123" max="16123" width="10" customWidth="1"/>
  </cols>
  <sheetData>
    <row r="1" spans="1:24" ht="16.2" thickBot="1" x14ac:dyDescent="0.35">
      <c r="A1" s="246" t="s">
        <v>230</v>
      </c>
      <c r="S1" s="30"/>
      <c r="T1" s="30"/>
      <c r="U1" s="30"/>
      <c r="V1" s="30"/>
    </row>
    <row r="2" spans="1:24" s="317" customFormat="1" ht="31.2" customHeight="1" thickTop="1" x14ac:dyDescent="0.3">
      <c r="A2" s="371"/>
      <c r="B2" s="398" t="s">
        <v>73</v>
      </c>
      <c r="C2" s="399"/>
      <c r="D2" s="400"/>
      <c r="E2" s="398" t="s">
        <v>76</v>
      </c>
      <c r="F2" s="399"/>
      <c r="G2" s="400"/>
      <c r="H2" s="398" t="s">
        <v>35</v>
      </c>
      <c r="I2" s="399"/>
      <c r="J2" s="399"/>
      <c r="K2" s="399"/>
      <c r="L2" s="400"/>
      <c r="M2" s="367" t="s">
        <v>7</v>
      </c>
      <c r="N2" s="367" t="s">
        <v>196</v>
      </c>
      <c r="O2" s="315" t="s">
        <v>232</v>
      </c>
      <c r="P2" s="316" t="s">
        <v>171</v>
      </c>
      <c r="R2" s="401" t="s">
        <v>233</v>
      </c>
      <c r="S2" s="402"/>
      <c r="T2" s="402"/>
      <c r="U2" s="402"/>
      <c r="V2" s="403"/>
      <c r="W2" s="317" t="s">
        <v>148</v>
      </c>
      <c r="X2" s="317" t="s">
        <v>98</v>
      </c>
    </row>
    <row r="3" spans="1:24" ht="14.4" customHeight="1" x14ac:dyDescent="0.3">
      <c r="A3" s="368" t="s">
        <v>0</v>
      </c>
      <c r="B3" s="369" t="s">
        <v>240</v>
      </c>
      <c r="C3" s="361" t="s">
        <v>239</v>
      </c>
      <c r="D3" s="370" t="s">
        <v>6</v>
      </c>
      <c r="E3" s="369" t="s">
        <v>240</v>
      </c>
      <c r="F3" s="361" t="s">
        <v>241</v>
      </c>
      <c r="G3" s="370" t="s">
        <v>6</v>
      </c>
      <c r="H3" s="369" t="s">
        <v>237</v>
      </c>
      <c r="I3" s="361" t="s">
        <v>89</v>
      </c>
      <c r="J3" s="361" t="s">
        <v>236</v>
      </c>
      <c r="K3" s="361" t="s">
        <v>231</v>
      </c>
      <c r="L3" s="370" t="s">
        <v>6</v>
      </c>
      <c r="M3" s="368"/>
      <c r="N3" s="368" t="s">
        <v>6</v>
      </c>
      <c r="O3" s="195"/>
      <c r="R3" s="203"/>
      <c r="S3" s="30"/>
      <c r="T3" s="30"/>
      <c r="U3" s="204"/>
      <c r="V3" s="205"/>
    </row>
    <row r="4" spans="1:24" x14ac:dyDescent="0.3">
      <c r="A4" s="372">
        <v>42903</v>
      </c>
      <c r="B4" s="362" t="s">
        <v>109</v>
      </c>
      <c r="C4" s="363" t="s">
        <v>109</v>
      </c>
      <c r="D4" s="364">
        <f>SUM(B4:C4)</f>
        <v>0</v>
      </c>
      <c r="E4" s="362" t="s">
        <v>109</v>
      </c>
      <c r="F4" s="363" t="s">
        <v>109</v>
      </c>
      <c r="G4" s="364">
        <f>SUM(E4:F4)</f>
        <v>0</v>
      </c>
      <c r="H4" s="374" t="s">
        <v>109</v>
      </c>
      <c r="I4" s="337" t="s">
        <v>109</v>
      </c>
      <c r="J4" s="363">
        <v>1</v>
      </c>
      <c r="K4" s="365" t="s">
        <v>109</v>
      </c>
      <c r="L4" s="364">
        <f>SUM(H4:K4)</f>
        <v>1</v>
      </c>
      <c r="M4" s="366">
        <f>SUM(D4,G4,L4)</f>
        <v>1</v>
      </c>
      <c r="N4" s="366">
        <f>M4</f>
        <v>1</v>
      </c>
      <c r="O4" s="267"/>
      <c r="R4" s="203" t="s">
        <v>99</v>
      </c>
      <c r="S4" s="1"/>
      <c r="T4" s="1">
        <v>1248</v>
      </c>
      <c r="U4" s="31" t="s">
        <v>144</v>
      </c>
      <c r="V4" s="205"/>
      <c r="W4">
        <f>H55</f>
        <v>0</v>
      </c>
      <c r="X4">
        <f>T4-W4</f>
        <v>1248</v>
      </c>
    </row>
    <row r="5" spans="1:24" x14ac:dyDescent="0.3">
      <c r="A5" s="372">
        <v>42904</v>
      </c>
      <c r="B5" s="342" t="s">
        <v>109</v>
      </c>
      <c r="C5" s="337" t="s">
        <v>109</v>
      </c>
      <c r="D5" s="343">
        <f t="shared" ref="D5:D54" si="0">SUM(B5:C5)</f>
        <v>0</v>
      </c>
      <c r="E5" s="342" t="s">
        <v>109</v>
      </c>
      <c r="F5" s="337" t="s">
        <v>109</v>
      </c>
      <c r="G5" s="343">
        <f t="shared" ref="G5:G53" si="1">SUM(E5:F5)</f>
        <v>0</v>
      </c>
      <c r="H5" s="375" t="s">
        <v>109</v>
      </c>
      <c r="I5" s="337" t="s">
        <v>109</v>
      </c>
      <c r="J5" s="337">
        <v>6</v>
      </c>
      <c r="K5" s="348" t="s">
        <v>109</v>
      </c>
      <c r="L5" s="343">
        <f>SUM(H5:K5)</f>
        <v>6</v>
      </c>
      <c r="M5" s="366">
        <f>SUM(D5,G5,L5)</f>
        <v>6</v>
      </c>
      <c r="N5" s="347">
        <f>M5+N4</f>
        <v>7</v>
      </c>
      <c r="O5" s="267"/>
      <c r="R5" s="203"/>
      <c r="S5" s="1"/>
      <c r="T5" s="1"/>
      <c r="U5" s="31"/>
      <c r="V5" s="205"/>
    </row>
    <row r="6" spans="1:24" x14ac:dyDescent="0.3">
      <c r="A6" s="372">
        <v>42905</v>
      </c>
      <c r="B6" s="342" t="s">
        <v>109</v>
      </c>
      <c r="C6" s="337" t="s">
        <v>109</v>
      </c>
      <c r="D6" s="343">
        <f t="shared" si="0"/>
        <v>0</v>
      </c>
      <c r="E6" s="342" t="s">
        <v>109</v>
      </c>
      <c r="F6" s="337" t="s">
        <v>109</v>
      </c>
      <c r="G6" s="343">
        <f t="shared" si="1"/>
        <v>0</v>
      </c>
      <c r="H6" s="375" t="s">
        <v>109</v>
      </c>
      <c r="I6" s="338" t="s">
        <v>109</v>
      </c>
      <c r="J6" s="338">
        <v>5</v>
      </c>
      <c r="K6" s="349" t="s">
        <v>109</v>
      </c>
      <c r="L6" s="343">
        <f t="shared" ref="L6:L53" si="2">SUM(H6:K6)</f>
        <v>5</v>
      </c>
      <c r="M6" s="366">
        <f t="shared" ref="M6:M54" si="3">SUM(D6,G6,L6)</f>
        <v>5</v>
      </c>
      <c r="N6" s="347">
        <f>M6+N5</f>
        <v>12</v>
      </c>
      <c r="O6" s="259"/>
      <c r="R6" s="203" t="s">
        <v>36</v>
      </c>
      <c r="S6" s="1"/>
      <c r="T6" s="1">
        <v>599</v>
      </c>
      <c r="U6" s="31" t="s">
        <v>144</v>
      </c>
      <c r="V6" s="207"/>
      <c r="W6">
        <f>G55</f>
        <v>189</v>
      </c>
      <c r="X6">
        <f t="shared" ref="X6" si="4">T6-W6</f>
        <v>410</v>
      </c>
    </row>
    <row r="7" spans="1:24" x14ac:dyDescent="0.3">
      <c r="A7" s="372">
        <v>42908</v>
      </c>
      <c r="B7" s="342" t="s">
        <v>109</v>
      </c>
      <c r="C7" s="337" t="s">
        <v>109</v>
      </c>
      <c r="D7" s="343">
        <f t="shared" si="0"/>
        <v>0</v>
      </c>
      <c r="E7" s="342" t="s">
        <v>109</v>
      </c>
      <c r="F7" s="337" t="s">
        <v>109</v>
      </c>
      <c r="G7" s="343">
        <f t="shared" si="1"/>
        <v>0</v>
      </c>
      <c r="H7" s="375" t="s">
        <v>109</v>
      </c>
      <c r="I7" s="338" t="s">
        <v>109</v>
      </c>
      <c r="J7" s="338">
        <v>4</v>
      </c>
      <c r="K7" s="349" t="s">
        <v>109</v>
      </c>
      <c r="L7" s="343">
        <f t="shared" si="2"/>
        <v>4</v>
      </c>
      <c r="M7" s="366">
        <f t="shared" si="3"/>
        <v>4</v>
      </c>
      <c r="N7" s="347">
        <f t="shared" ref="N7:N53" si="5">M7+N6</f>
        <v>16</v>
      </c>
      <c r="O7" s="259"/>
      <c r="R7" s="203"/>
      <c r="S7" s="1"/>
      <c r="T7" s="1"/>
      <c r="U7" s="31"/>
      <c r="V7" s="207"/>
    </row>
    <row r="8" spans="1:24" x14ac:dyDescent="0.3">
      <c r="A8" s="372">
        <v>42909</v>
      </c>
      <c r="B8" s="342" t="s">
        <v>109</v>
      </c>
      <c r="C8" s="337" t="s">
        <v>109</v>
      </c>
      <c r="D8" s="343">
        <f t="shared" si="0"/>
        <v>0</v>
      </c>
      <c r="E8" s="342" t="s">
        <v>109</v>
      </c>
      <c r="F8" s="337" t="s">
        <v>109</v>
      </c>
      <c r="G8" s="343">
        <f t="shared" si="1"/>
        <v>0</v>
      </c>
      <c r="H8" s="345" t="s">
        <v>109</v>
      </c>
      <c r="I8" s="338">
        <v>4</v>
      </c>
      <c r="J8" s="338">
        <v>3</v>
      </c>
      <c r="K8" s="349">
        <v>1</v>
      </c>
      <c r="L8" s="343">
        <f t="shared" si="2"/>
        <v>8</v>
      </c>
      <c r="M8" s="366">
        <f t="shared" si="3"/>
        <v>8</v>
      </c>
      <c r="N8" s="347">
        <f t="shared" si="5"/>
        <v>24</v>
      </c>
      <c r="O8" s="259"/>
      <c r="R8" s="203" t="s">
        <v>37</v>
      </c>
      <c r="S8" s="1"/>
      <c r="T8" s="1">
        <v>453</v>
      </c>
      <c r="U8" s="31" t="s">
        <v>144</v>
      </c>
      <c r="V8" s="208"/>
      <c r="W8">
        <f>D55</f>
        <v>22</v>
      </c>
      <c r="X8">
        <f>T8-W8</f>
        <v>431</v>
      </c>
    </row>
    <row r="9" spans="1:24" x14ac:dyDescent="0.3">
      <c r="A9" s="372">
        <v>42910</v>
      </c>
      <c r="B9" s="342" t="s">
        <v>109</v>
      </c>
      <c r="C9" s="337" t="s">
        <v>109</v>
      </c>
      <c r="D9" s="343">
        <f t="shared" si="0"/>
        <v>0</v>
      </c>
      <c r="E9" s="342" t="s">
        <v>109</v>
      </c>
      <c r="F9" s="337" t="s">
        <v>109</v>
      </c>
      <c r="G9" s="343">
        <f t="shared" si="1"/>
        <v>0</v>
      </c>
      <c r="H9" s="345" t="s">
        <v>109</v>
      </c>
      <c r="I9" s="341">
        <v>4</v>
      </c>
      <c r="J9" s="338">
        <v>18</v>
      </c>
      <c r="K9" s="349">
        <v>1</v>
      </c>
      <c r="L9" s="343">
        <f t="shared" si="2"/>
        <v>23</v>
      </c>
      <c r="M9" s="366">
        <f t="shared" si="3"/>
        <v>23</v>
      </c>
      <c r="N9" s="347">
        <f t="shared" si="5"/>
        <v>47</v>
      </c>
      <c r="O9" s="259"/>
      <c r="R9" s="203"/>
      <c r="S9" s="1"/>
      <c r="T9" s="1"/>
      <c r="U9" s="31"/>
      <c r="V9" s="208"/>
    </row>
    <row r="10" spans="1:24" ht="15" thickBot="1" x14ac:dyDescent="0.35">
      <c r="A10" s="372">
        <v>42911</v>
      </c>
      <c r="B10" s="342" t="s">
        <v>109</v>
      </c>
      <c r="C10" s="337" t="s">
        <v>109</v>
      </c>
      <c r="D10" s="343">
        <f t="shared" si="0"/>
        <v>0</v>
      </c>
      <c r="E10" s="342" t="s">
        <v>109</v>
      </c>
      <c r="F10" s="337" t="s">
        <v>109</v>
      </c>
      <c r="G10" s="343">
        <f t="shared" si="1"/>
        <v>0</v>
      </c>
      <c r="H10" s="345" t="s">
        <v>109</v>
      </c>
      <c r="I10" s="341">
        <v>5</v>
      </c>
      <c r="J10" s="338">
        <v>8</v>
      </c>
      <c r="K10" s="349">
        <v>0</v>
      </c>
      <c r="L10" s="343">
        <f t="shared" si="2"/>
        <v>13</v>
      </c>
      <c r="M10" s="366">
        <f t="shared" si="3"/>
        <v>13</v>
      </c>
      <c r="N10" s="347">
        <f t="shared" si="5"/>
        <v>60</v>
      </c>
      <c r="O10" s="259"/>
      <c r="R10" s="209" t="s">
        <v>6</v>
      </c>
      <c r="S10" s="210"/>
      <c r="T10" s="210">
        <f>T4*2</f>
        <v>2496</v>
      </c>
      <c r="U10" s="210" t="s">
        <v>144</v>
      </c>
      <c r="V10" s="211"/>
      <c r="W10">
        <f>SUM(W4:W8)</f>
        <v>211</v>
      </c>
      <c r="X10">
        <f>T10-W10</f>
        <v>2285</v>
      </c>
    </row>
    <row r="11" spans="1:24" ht="15" thickTop="1" x14ac:dyDescent="0.3">
      <c r="A11" s="372">
        <v>42912</v>
      </c>
      <c r="B11" s="342" t="s">
        <v>109</v>
      </c>
      <c r="C11" s="337" t="s">
        <v>109</v>
      </c>
      <c r="D11" s="343">
        <f t="shared" si="0"/>
        <v>0</v>
      </c>
      <c r="E11" s="342" t="s">
        <v>109</v>
      </c>
      <c r="F11" s="337" t="s">
        <v>109</v>
      </c>
      <c r="G11" s="343">
        <f t="shared" si="1"/>
        <v>0</v>
      </c>
      <c r="H11" s="345" t="s">
        <v>109</v>
      </c>
      <c r="I11" s="338">
        <v>9</v>
      </c>
      <c r="J11" s="338">
        <v>13</v>
      </c>
      <c r="K11" s="349">
        <v>0</v>
      </c>
      <c r="L11" s="343">
        <f t="shared" si="2"/>
        <v>22</v>
      </c>
      <c r="M11" s="366">
        <f t="shared" si="3"/>
        <v>22</v>
      </c>
      <c r="N11" s="347">
        <f t="shared" si="5"/>
        <v>82</v>
      </c>
      <c r="O11" s="259"/>
    </row>
    <row r="12" spans="1:24" x14ac:dyDescent="0.3">
      <c r="A12" s="372">
        <v>42915</v>
      </c>
      <c r="B12" s="342" t="s">
        <v>109</v>
      </c>
      <c r="C12" s="337" t="s">
        <v>109</v>
      </c>
      <c r="D12" s="343">
        <f t="shared" si="0"/>
        <v>0</v>
      </c>
      <c r="E12" s="342" t="s">
        <v>109</v>
      </c>
      <c r="F12" s="337">
        <v>59</v>
      </c>
      <c r="G12" s="343">
        <f t="shared" si="1"/>
        <v>59</v>
      </c>
      <c r="H12" s="345" t="s">
        <v>109</v>
      </c>
      <c r="I12" s="338" t="s">
        <v>109</v>
      </c>
      <c r="J12" s="338" t="s">
        <v>109</v>
      </c>
      <c r="K12" s="338" t="s">
        <v>109</v>
      </c>
      <c r="L12" s="343">
        <f t="shared" si="2"/>
        <v>0</v>
      </c>
      <c r="M12" s="366">
        <f t="shared" si="3"/>
        <v>59</v>
      </c>
      <c r="N12" s="347">
        <f t="shared" si="5"/>
        <v>141</v>
      </c>
      <c r="O12" s="259"/>
    </row>
    <row r="13" spans="1:24" x14ac:dyDescent="0.3">
      <c r="A13" s="372">
        <v>42920</v>
      </c>
      <c r="B13" s="342">
        <v>16</v>
      </c>
      <c r="C13" s="337" t="s">
        <v>109</v>
      </c>
      <c r="D13" s="343">
        <f t="shared" si="0"/>
        <v>16</v>
      </c>
      <c r="E13" s="344" t="s">
        <v>109</v>
      </c>
      <c r="F13" s="340">
        <v>56</v>
      </c>
      <c r="G13" s="343">
        <f t="shared" si="1"/>
        <v>56</v>
      </c>
      <c r="H13" s="345" t="s">
        <v>109</v>
      </c>
      <c r="I13" s="338">
        <v>6</v>
      </c>
      <c r="J13" s="341">
        <f>29</f>
        <v>29</v>
      </c>
      <c r="K13" s="349">
        <v>0</v>
      </c>
      <c r="L13" s="343">
        <f t="shared" si="2"/>
        <v>35</v>
      </c>
      <c r="M13" s="366">
        <f t="shared" si="3"/>
        <v>107</v>
      </c>
      <c r="N13" s="347">
        <f t="shared" si="5"/>
        <v>248</v>
      </c>
      <c r="O13" s="259"/>
    </row>
    <row r="14" spans="1:24" x14ac:dyDescent="0.3">
      <c r="A14" s="372">
        <v>42921</v>
      </c>
      <c r="B14" s="342">
        <v>6</v>
      </c>
      <c r="C14" s="337" t="s">
        <v>109</v>
      </c>
      <c r="D14" s="343">
        <f t="shared" si="0"/>
        <v>6</v>
      </c>
      <c r="E14" s="342" t="s">
        <v>109</v>
      </c>
      <c r="F14" s="340">
        <v>74</v>
      </c>
      <c r="G14" s="343">
        <f t="shared" si="1"/>
        <v>74</v>
      </c>
      <c r="H14" s="345" t="s">
        <v>109</v>
      </c>
      <c r="I14" s="338">
        <v>1</v>
      </c>
      <c r="J14" s="341">
        <v>14</v>
      </c>
      <c r="K14" s="350">
        <v>5</v>
      </c>
      <c r="L14" s="343">
        <f t="shared" si="2"/>
        <v>20</v>
      </c>
      <c r="M14" s="366">
        <f t="shared" si="3"/>
        <v>100</v>
      </c>
      <c r="N14" s="347">
        <f t="shared" si="5"/>
        <v>348</v>
      </c>
      <c r="O14" s="259"/>
    </row>
    <row r="15" spans="1:24" x14ac:dyDescent="0.3">
      <c r="A15" s="372">
        <v>42929</v>
      </c>
      <c r="B15" s="342"/>
      <c r="C15" s="337"/>
      <c r="D15" s="343">
        <f t="shared" si="0"/>
        <v>0</v>
      </c>
      <c r="E15" s="342"/>
      <c r="F15" s="337"/>
      <c r="G15" s="343">
        <f t="shared" si="1"/>
        <v>0</v>
      </c>
      <c r="H15" s="345"/>
      <c r="I15" s="338"/>
      <c r="J15" s="338"/>
      <c r="K15" s="349"/>
      <c r="L15" s="343">
        <f t="shared" si="2"/>
        <v>0</v>
      </c>
      <c r="M15" s="366">
        <f t="shared" si="3"/>
        <v>0</v>
      </c>
      <c r="N15" s="347">
        <f t="shared" si="5"/>
        <v>348</v>
      </c>
      <c r="O15" s="259"/>
    </row>
    <row r="16" spans="1:24" x14ac:dyDescent="0.3">
      <c r="A16" s="372">
        <v>42930</v>
      </c>
      <c r="B16" s="342"/>
      <c r="C16" s="337"/>
      <c r="D16" s="343">
        <f t="shared" si="0"/>
        <v>0</v>
      </c>
      <c r="E16" s="342"/>
      <c r="F16" s="337"/>
      <c r="G16" s="343">
        <f t="shared" si="1"/>
        <v>0</v>
      </c>
      <c r="H16" s="345"/>
      <c r="I16" s="338"/>
      <c r="J16" s="338"/>
      <c r="K16" s="349"/>
      <c r="L16" s="343">
        <f t="shared" si="2"/>
        <v>0</v>
      </c>
      <c r="M16" s="366">
        <f t="shared" si="3"/>
        <v>0</v>
      </c>
      <c r="N16" s="347">
        <f t="shared" si="5"/>
        <v>348</v>
      </c>
      <c r="O16" s="259"/>
    </row>
    <row r="17" spans="1:28" x14ac:dyDescent="0.3">
      <c r="A17" s="372">
        <v>42931</v>
      </c>
      <c r="B17" s="342"/>
      <c r="C17" s="339"/>
      <c r="D17" s="343">
        <f t="shared" si="0"/>
        <v>0</v>
      </c>
      <c r="E17" s="342"/>
      <c r="F17" s="337"/>
      <c r="G17" s="343">
        <f t="shared" si="1"/>
        <v>0</v>
      </c>
      <c r="H17" s="345"/>
      <c r="I17" s="338"/>
      <c r="J17" s="338"/>
      <c r="K17" s="349"/>
      <c r="L17" s="343">
        <f t="shared" si="2"/>
        <v>0</v>
      </c>
      <c r="M17" s="366">
        <f t="shared" si="3"/>
        <v>0</v>
      </c>
      <c r="N17" s="347">
        <f t="shared" si="5"/>
        <v>348</v>
      </c>
      <c r="O17" s="259"/>
    </row>
    <row r="18" spans="1:28" x14ac:dyDescent="0.3">
      <c r="A18" s="372">
        <v>42932</v>
      </c>
      <c r="B18" s="342"/>
      <c r="C18" s="339"/>
      <c r="D18" s="343">
        <f t="shared" si="0"/>
        <v>0</v>
      </c>
      <c r="E18" s="342"/>
      <c r="F18" s="337"/>
      <c r="G18" s="343">
        <f t="shared" si="1"/>
        <v>0</v>
      </c>
      <c r="H18" s="345"/>
      <c r="I18" s="338"/>
      <c r="J18" s="338"/>
      <c r="K18" s="349"/>
      <c r="L18" s="343">
        <f t="shared" si="2"/>
        <v>0</v>
      </c>
      <c r="M18" s="366">
        <f t="shared" si="3"/>
        <v>0</v>
      </c>
      <c r="N18" s="347">
        <f t="shared" si="5"/>
        <v>348</v>
      </c>
      <c r="O18" s="259"/>
    </row>
    <row r="19" spans="1:28" x14ac:dyDescent="0.3">
      <c r="A19" s="372">
        <v>42933</v>
      </c>
      <c r="B19" s="342"/>
      <c r="C19" s="337"/>
      <c r="D19" s="343">
        <f t="shared" si="0"/>
        <v>0</v>
      </c>
      <c r="E19" s="342"/>
      <c r="F19" s="337"/>
      <c r="G19" s="343">
        <f t="shared" si="1"/>
        <v>0</v>
      </c>
      <c r="H19" s="345"/>
      <c r="I19" s="338"/>
      <c r="J19" s="338"/>
      <c r="K19" s="349"/>
      <c r="L19" s="343">
        <f t="shared" si="2"/>
        <v>0</v>
      </c>
      <c r="M19" s="366">
        <f t="shared" si="3"/>
        <v>0</v>
      </c>
      <c r="N19" s="347">
        <f t="shared" si="5"/>
        <v>348</v>
      </c>
      <c r="O19" s="267"/>
    </row>
    <row r="20" spans="1:28" x14ac:dyDescent="0.3">
      <c r="A20" s="372">
        <v>42943</v>
      </c>
      <c r="B20" s="342"/>
      <c r="C20" s="337"/>
      <c r="D20" s="343">
        <f t="shared" si="0"/>
        <v>0</v>
      </c>
      <c r="E20" s="342"/>
      <c r="F20" s="337"/>
      <c r="G20" s="343">
        <f t="shared" si="1"/>
        <v>0</v>
      </c>
      <c r="H20" s="345"/>
      <c r="I20" s="338"/>
      <c r="J20" s="338"/>
      <c r="K20" s="349"/>
      <c r="L20" s="343">
        <f t="shared" si="2"/>
        <v>0</v>
      </c>
      <c r="M20" s="366">
        <f t="shared" si="3"/>
        <v>0</v>
      </c>
      <c r="N20" s="347">
        <f t="shared" si="5"/>
        <v>348</v>
      </c>
      <c r="O20" s="267"/>
    </row>
    <row r="21" spans="1:28" ht="15" thickBot="1" x14ac:dyDescent="0.35">
      <c r="A21" s="372">
        <v>42944</v>
      </c>
      <c r="B21" s="342"/>
      <c r="C21" s="339"/>
      <c r="D21" s="343">
        <f t="shared" si="0"/>
        <v>0</v>
      </c>
      <c r="E21" s="342"/>
      <c r="F21" s="337"/>
      <c r="G21" s="343">
        <f t="shared" si="1"/>
        <v>0</v>
      </c>
      <c r="H21" s="345"/>
      <c r="I21" s="338"/>
      <c r="J21" s="338"/>
      <c r="K21" s="349"/>
      <c r="L21" s="343">
        <f t="shared" si="2"/>
        <v>0</v>
      </c>
      <c r="M21" s="366">
        <f t="shared" si="3"/>
        <v>0</v>
      </c>
      <c r="N21" s="347">
        <f t="shared" si="5"/>
        <v>348</v>
      </c>
      <c r="O21" s="259"/>
      <c r="R21" s="105" t="s">
        <v>90</v>
      </c>
    </row>
    <row r="22" spans="1:28" ht="15" thickBot="1" x14ac:dyDescent="0.35">
      <c r="A22" s="372">
        <v>42945</v>
      </c>
      <c r="B22" s="342"/>
      <c r="C22" s="337"/>
      <c r="D22" s="343">
        <f t="shared" si="0"/>
        <v>0</v>
      </c>
      <c r="E22" s="342"/>
      <c r="F22" s="337"/>
      <c r="G22" s="343">
        <f t="shared" si="1"/>
        <v>0</v>
      </c>
      <c r="H22" s="345"/>
      <c r="I22" s="338"/>
      <c r="J22" s="338"/>
      <c r="K22" s="349"/>
      <c r="L22" s="343">
        <f t="shared" si="2"/>
        <v>0</v>
      </c>
      <c r="M22" s="366">
        <f t="shared" si="3"/>
        <v>0</v>
      </c>
      <c r="N22" s="347">
        <f t="shared" si="5"/>
        <v>348</v>
      </c>
      <c r="O22" s="259"/>
      <c r="R22" s="270" t="s">
        <v>0</v>
      </c>
      <c r="S22" s="265" t="s">
        <v>91</v>
      </c>
      <c r="T22" s="271" t="s">
        <v>149</v>
      </c>
      <c r="U22" s="271" t="s">
        <v>151</v>
      </c>
      <c r="V22" s="266" t="s">
        <v>92</v>
      </c>
      <c r="W22" s="273"/>
      <c r="X22" s="273"/>
      <c r="Y22" s="273"/>
      <c r="Z22" s="273"/>
      <c r="AA22" s="273"/>
      <c r="AB22" s="274"/>
    </row>
    <row r="23" spans="1:28" ht="15" thickBot="1" x14ac:dyDescent="0.35">
      <c r="A23" s="372">
        <v>42946</v>
      </c>
      <c r="B23" s="342"/>
      <c r="C23" s="337"/>
      <c r="D23" s="343">
        <f t="shared" si="0"/>
        <v>0</v>
      </c>
      <c r="E23" s="342"/>
      <c r="F23" s="337"/>
      <c r="G23" s="343">
        <f t="shared" si="1"/>
        <v>0</v>
      </c>
      <c r="H23" s="345"/>
      <c r="I23" s="338"/>
      <c r="J23" s="338"/>
      <c r="K23" s="349"/>
      <c r="L23" s="343">
        <f t="shared" si="2"/>
        <v>0</v>
      </c>
      <c r="M23" s="366">
        <f t="shared" si="3"/>
        <v>0</v>
      </c>
      <c r="N23" s="347">
        <f t="shared" si="5"/>
        <v>348</v>
      </c>
      <c r="O23" s="259"/>
      <c r="R23" s="351"/>
      <c r="S23" s="352"/>
      <c r="T23" s="353"/>
      <c r="U23" s="353"/>
      <c r="V23" s="354"/>
      <c r="W23" s="310"/>
      <c r="X23" s="310"/>
      <c r="Y23" s="310"/>
      <c r="Z23" s="310"/>
      <c r="AA23" s="310"/>
      <c r="AB23" s="311"/>
    </row>
    <row r="24" spans="1:28" x14ac:dyDescent="0.3">
      <c r="A24" s="372">
        <v>42947</v>
      </c>
      <c r="B24" s="342"/>
      <c r="C24" s="338"/>
      <c r="D24" s="343">
        <f t="shared" si="0"/>
        <v>0</v>
      </c>
      <c r="E24" s="342"/>
      <c r="F24" s="337"/>
      <c r="G24" s="343">
        <f t="shared" si="1"/>
        <v>0</v>
      </c>
      <c r="H24" s="345"/>
      <c r="I24" s="338"/>
      <c r="J24" s="338"/>
      <c r="K24" s="349"/>
      <c r="L24" s="343">
        <f t="shared" si="2"/>
        <v>0</v>
      </c>
      <c r="M24" s="366">
        <f t="shared" si="3"/>
        <v>0</v>
      </c>
      <c r="N24" s="347">
        <f t="shared" si="5"/>
        <v>348</v>
      </c>
      <c r="O24" s="259"/>
      <c r="R24" s="305">
        <v>42911</v>
      </c>
      <c r="S24" s="306">
        <v>2</v>
      </c>
      <c r="T24" s="307" t="s">
        <v>150</v>
      </c>
      <c r="U24" s="308" t="s">
        <v>242</v>
      </c>
      <c r="V24" s="309" t="s">
        <v>245</v>
      </c>
      <c r="W24" s="306"/>
      <c r="X24" s="310"/>
      <c r="Y24" s="310"/>
      <c r="Z24" s="310"/>
      <c r="AA24" s="310"/>
      <c r="AB24" s="311"/>
    </row>
    <row r="25" spans="1:28" x14ac:dyDescent="0.3">
      <c r="A25" s="372">
        <v>42957</v>
      </c>
      <c r="B25" s="342"/>
      <c r="C25" s="338"/>
      <c r="D25" s="343">
        <f t="shared" si="0"/>
        <v>0</v>
      </c>
      <c r="E25" s="342"/>
      <c r="F25" s="337"/>
      <c r="G25" s="343">
        <f t="shared" si="1"/>
        <v>0</v>
      </c>
      <c r="H25" s="345"/>
      <c r="I25" s="338"/>
      <c r="J25" s="338"/>
      <c r="K25" s="349"/>
      <c r="L25" s="343">
        <f t="shared" si="2"/>
        <v>0</v>
      </c>
      <c r="M25" s="366">
        <f t="shared" si="3"/>
        <v>0</v>
      </c>
      <c r="N25" s="347">
        <f t="shared" si="5"/>
        <v>348</v>
      </c>
      <c r="O25" s="259"/>
      <c r="R25" s="256">
        <v>42912</v>
      </c>
      <c r="S25" s="259">
        <v>2</v>
      </c>
      <c r="T25" s="267" t="s">
        <v>150</v>
      </c>
      <c r="U25" s="275" t="s">
        <v>243</v>
      </c>
      <c r="V25" s="276" t="s">
        <v>245</v>
      </c>
      <c r="W25" s="259"/>
      <c r="X25" s="277"/>
      <c r="Y25" s="277"/>
      <c r="Z25" s="277"/>
      <c r="AA25" s="277"/>
      <c r="AB25" s="278"/>
    </row>
    <row r="26" spans="1:28" x14ac:dyDescent="0.3">
      <c r="A26" s="372">
        <v>42958</v>
      </c>
      <c r="B26" s="342"/>
      <c r="C26" s="337"/>
      <c r="D26" s="343">
        <f t="shared" si="0"/>
        <v>0</v>
      </c>
      <c r="E26" s="342"/>
      <c r="F26" s="337"/>
      <c r="G26" s="343">
        <f t="shared" si="1"/>
        <v>0</v>
      </c>
      <c r="H26" s="345"/>
      <c r="I26" s="338"/>
      <c r="J26" s="338"/>
      <c r="K26" s="349"/>
      <c r="L26" s="343">
        <f t="shared" si="2"/>
        <v>0</v>
      </c>
      <c r="M26" s="366">
        <f t="shared" si="3"/>
        <v>0</v>
      </c>
      <c r="N26" s="347">
        <f t="shared" si="5"/>
        <v>348</v>
      </c>
      <c r="O26" s="259"/>
      <c r="R26" s="382">
        <v>42915</v>
      </c>
      <c r="S26" s="383">
        <v>3</v>
      </c>
      <c r="T26" s="384" t="s">
        <v>158</v>
      </c>
      <c r="U26" s="385">
        <v>42915</v>
      </c>
      <c r="V26" s="386" t="s">
        <v>248</v>
      </c>
      <c r="W26" s="383"/>
      <c r="X26" s="387"/>
      <c r="Y26" s="387"/>
      <c r="Z26" s="387"/>
      <c r="AA26" s="387"/>
      <c r="AB26" s="388"/>
    </row>
    <row r="27" spans="1:28" x14ac:dyDescent="0.3">
      <c r="A27" s="372">
        <v>42959</v>
      </c>
      <c r="B27" s="342"/>
      <c r="C27" s="337"/>
      <c r="D27" s="343">
        <f t="shared" si="0"/>
        <v>0</v>
      </c>
      <c r="E27" s="342"/>
      <c r="F27" s="337"/>
      <c r="G27" s="343">
        <f t="shared" si="1"/>
        <v>0</v>
      </c>
      <c r="H27" s="345"/>
      <c r="I27" s="338"/>
      <c r="J27" s="338"/>
      <c r="K27" s="349"/>
      <c r="L27" s="343">
        <f t="shared" si="2"/>
        <v>0</v>
      </c>
      <c r="M27" s="366">
        <f t="shared" si="3"/>
        <v>0</v>
      </c>
      <c r="N27" s="347">
        <f t="shared" si="5"/>
        <v>348</v>
      </c>
      <c r="O27" s="259"/>
      <c r="R27" s="256">
        <v>42921</v>
      </c>
      <c r="S27" s="259">
        <v>1</v>
      </c>
      <c r="T27" s="267" t="s">
        <v>150</v>
      </c>
      <c r="U27" s="280">
        <v>42911</v>
      </c>
      <c r="V27" s="276" t="s">
        <v>244</v>
      </c>
      <c r="W27" s="259"/>
      <c r="X27" s="277"/>
      <c r="Y27" s="277"/>
      <c r="Z27" s="277"/>
      <c r="AA27" s="277"/>
      <c r="AB27" s="278"/>
    </row>
    <row r="28" spans="1:28" x14ac:dyDescent="0.3">
      <c r="A28" s="372">
        <v>42960</v>
      </c>
      <c r="B28" s="342"/>
      <c r="C28" s="337"/>
      <c r="D28" s="343">
        <f t="shared" si="0"/>
        <v>0</v>
      </c>
      <c r="E28" s="342"/>
      <c r="F28" s="337"/>
      <c r="G28" s="343">
        <f t="shared" si="1"/>
        <v>0</v>
      </c>
      <c r="H28" s="345"/>
      <c r="I28" s="338"/>
      <c r="J28" s="338"/>
      <c r="K28" s="349"/>
      <c r="L28" s="343">
        <f t="shared" si="2"/>
        <v>0</v>
      </c>
      <c r="M28" s="366">
        <f t="shared" si="3"/>
        <v>0</v>
      </c>
      <c r="N28" s="347">
        <f t="shared" si="5"/>
        <v>348</v>
      </c>
      <c r="O28" s="259"/>
      <c r="R28" s="382">
        <v>42921</v>
      </c>
      <c r="S28" s="383">
        <v>9</v>
      </c>
      <c r="T28" s="384" t="s">
        <v>246</v>
      </c>
      <c r="U28" s="385">
        <v>42921</v>
      </c>
      <c r="V28" s="386" t="s">
        <v>248</v>
      </c>
      <c r="W28" s="383"/>
      <c r="X28" s="387"/>
      <c r="Y28" s="387"/>
      <c r="Z28" s="387"/>
      <c r="AA28" s="387"/>
      <c r="AB28" s="388"/>
    </row>
    <row r="29" spans="1:28" x14ac:dyDescent="0.3">
      <c r="A29" s="372">
        <v>42961</v>
      </c>
      <c r="B29" s="342"/>
      <c r="C29" s="337"/>
      <c r="D29" s="343">
        <f t="shared" si="0"/>
        <v>0</v>
      </c>
      <c r="E29" s="342"/>
      <c r="F29" s="337"/>
      <c r="G29" s="343">
        <f t="shared" si="1"/>
        <v>0</v>
      </c>
      <c r="H29" s="345"/>
      <c r="I29" s="338"/>
      <c r="J29" s="338"/>
      <c r="K29" s="349"/>
      <c r="L29" s="343">
        <f t="shared" si="2"/>
        <v>0</v>
      </c>
      <c r="M29" s="366">
        <f t="shared" si="3"/>
        <v>0</v>
      </c>
      <c r="N29" s="347">
        <f t="shared" si="5"/>
        <v>348</v>
      </c>
      <c r="O29" s="259"/>
      <c r="R29" s="382">
        <v>42921</v>
      </c>
      <c r="S29" s="383">
        <v>5</v>
      </c>
      <c r="T29" s="384" t="s">
        <v>150</v>
      </c>
      <c r="U29" s="385">
        <v>42921</v>
      </c>
      <c r="V29" s="386" t="s">
        <v>248</v>
      </c>
      <c r="W29" s="383"/>
      <c r="X29" s="387"/>
      <c r="Y29" s="387"/>
      <c r="Z29" s="387"/>
      <c r="AA29" s="387"/>
      <c r="AB29" s="388"/>
    </row>
    <row r="30" spans="1:28" x14ac:dyDescent="0.3">
      <c r="A30" s="372">
        <v>42971</v>
      </c>
      <c r="B30" s="342"/>
      <c r="C30" s="337"/>
      <c r="D30" s="343">
        <f t="shared" si="0"/>
        <v>0</v>
      </c>
      <c r="E30" s="342"/>
      <c r="F30" s="337"/>
      <c r="G30" s="343">
        <f t="shared" si="1"/>
        <v>0</v>
      </c>
      <c r="H30" s="345"/>
      <c r="I30" s="338"/>
      <c r="J30" s="338"/>
      <c r="K30" s="349"/>
      <c r="L30" s="343">
        <f t="shared" si="2"/>
        <v>0</v>
      </c>
      <c r="M30" s="366">
        <f t="shared" si="3"/>
        <v>0</v>
      </c>
      <c r="N30" s="347">
        <f t="shared" si="5"/>
        <v>348</v>
      </c>
      <c r="O30" s="259"/>
      <c r="R30" s="256">
        <v>42922</v>
      </c>
      <c r="S30" s="259">
        <v>43</v>
      </c>
      <c r="T30" s="267" t="s">
        <v>246</v>
      </c>
      <c r="U30" s="280">
        <v>42921</v>
      </c>
      <c r="V30" s="276" t="s">
        <v>247</v>
      </c>
      <c r="W30" s="259"/>
      <c r="X30" s="277"/>
      <c r="Y30" s="277"/>
      <c r="Z30" s="277"/>
      <c r="AA30" s="277"/>
      <c r="AB30" s="278"/>
    </row>
    <row r="31" spans="1:28" x14ac:dyDescent="0.3">
      <c r="A31" s="372">
        <v>42972</v>
      </c>
      <c r="B31" s="344"/>
      <c r="C31" s="340"/>
      <c r="D31" s="343">
        <f t="shared" si="0"/>
        <v>0</v>
      </c>
      <c r="E31" s="342"/>
      <c r="F31" s="340"/>
      <c r="G31" s="343">
        <f t="shared" si="1"/>
        <v>0</v>
      </c>
      <c r="H31" s="346"/>
      <c r="I31" s="341"/>
      <c r="J31" s="341"/>
      <c r="K31" s="350"/>
      <c r="L31" s="343">
        <f t="shared" si="2"/>
        <v>0</v>
      </c>
      <c r="M31" s="366">
        <f t="shared" si="3"/>
        <v>0</v>
      </c>
      <c r="N31" s="347">
        <f t="shared" si="5"/>
        <v>348</v>
      </c>
      <c r="O31" s="259"/>
      <c r="P31" s="113"/>
      <c r="R31" s="256">
        <v>42922</v>
      </c>
      <c r="S31" s="259">
        <v>3</v>
      </c>
      <c r="T31" s="267" t="s">
        <v>150</v>
      </c>
      <c r="U31" s="280">
        <v>42921</v>
      </c>
      <c r="V31" s="276" t="s">
        <v>247</v>
      </c>
      <c r="W31" s="259"/>
      <c r="X31" s="277"/>
      <c r="Y31" s="277"/>
      <c r="Z31" s="277"/>
      <c r="AA31" s="277"/>
      <c r="AB31" s="278"/>
    </row>
    <row r="32" spans="1:28" x14ac:dyDescent="0.3">
      <c r="A32" s="372">
        <v>42973</v>
      </c>
      <c r="B32" s="342"/>
      <c r="C32" s="337"/>
      <c r="D32" s="343">
        <f t="shared" si="0"/>
        <v>0</v>
      </c>
      <c r="E32" s="342"/>
      <c r="F32" s="337"/>
      <c r="G32" s="343">
        <f t="shared" si="1"/>
        <v>0</v>
      </c>
      <c r="H32" s="345"/>
      <c r="I32" s="338"/>
      <c r="J32" s="338"/>
      <c r="K32" s="349"/>
      <c r="L32" s="343">
        <f t="shared" si="2"/>
        <v>0</v>
      </c>
      <c r="M32" s="366">
        <f t="shared" si="3"/>
        <v>0</v>
      </c>
      <c r="N32" s="347">
        <f t="shared" si="5"/>
        <v>348</v>
      </c>
      <c r="O32" s="259"/>
      <c r="P32" s="113"/>
      <c r="R32" s="256">
        <v>42923</v>
      </c>
      <c r="S32" s="259">
        <v>1</v>
      </c>
      <c r="T32" s="267" t="s">
        <v>150</v>
      </c>
      <c r="U32" s="280">
        <v>42921</v>
      </c>
      <c r="V32" s="276" t="s">
        <v>245</v>
      </c>
      <c r="W32" s="259"/>
      <c r="X32" s="277"/>
      <c r="Y32" s="277"/>
      <c r="Z32" s="277"/>
      <c r="AA32" s="277"/>
      <c r="AB32" s="278"/>
    </row>
    <row r="33" spans="1:28" x14ac:dyDescent="0.3">
      <c r="A33" s="372">
        <v>42974</v>
      </c>
      <c r="B33" s="342"/>
      <c r="C33" s="337"/>
      <c r="D33" s="343">
        <f t="shared" si="0"/>
        <v>0</v>
      </c>
      <c r="E33" s="342"/>
      <c r="F33" s="337"/>
      <c r="G33" s="343">
        <f t="shared" si="1"/>
        <v>0</v>
      </c>
      <c r="H33" s="345"/>
      <c r="I33" s="338"/>
      <c r="J33" s="338"/>
      <c r="K33" s="349"/>
      <c r="L33" s="343">
        <f t="shared" si="2"/>
        <v>0</v>
      </c>
      <c r="M33" s="366">
        <f t="shared" si="3"/>
        <v>0</v>
      </c>
      <c r="N33" s="347">
        <f t="shared" si="5"/>
        <v>348</v>
      </c>
      <c r="O33" s="259"/>
      <c r="P33" s="113"/>
      <c r="R33" s="256">
        <v>42926</v>
      </c>
      <c r="S33" s="259">
        <v>3</v>
      </c>
      <c r="T33" s="267" t="s">
        <v>150</v>
      </c>
      <c r="U33" s="280">
        <v>42921</v>
      </c>
      <c r="V33" s="276" t="s">
        <v>245</v>
      </c>
      <c r="W33" s="259"/>
      <c r="X33" s="277"/>
      <c r="Y33" s="277"/>
      <c r="Z33" s="277"/>
      <c r="AA33" s="277"/>
      <c r="AB33" s="278"/>
    </row>
    <row r="34" spans="1:28" x14ac:dyDescent="0.3">
      <c r="A34" s="372">
        <v>42975</v>
      </c>
      <c r="B34" s="342"/>
      <c r="C34" s="337"/>
      <c r="D34" s="343">
        <f t="shared" si="0"/>
        <v>0</v>
      </c>
      <c r="E34" s="342"/>
      <c r="F34" s="337"/>
      <c r="G34" s="343">
        <f t="shared" si="1"/>
        <v>0</v>
      </c>
      <c r="H34" s="345"/>
      <c r="I34" s="338"/>
      <c r="J34" s="338"/>
      <c r="K34" s="349"/>
      <c r="L34" s="343">
        <f t="shared" si="2"/>
        <v>0</v>
      </c>
      <c r="M34" s="366">
        <f t="shared" si="3"/>
        <v>0</v>
      </c>
      <c r="N34" s="347">
        <f t="shared" si="5"/>
        <v>348</v>
      </c>
      <c r="O34" s="259"/>
      <c r="P34" s="113"/>
      <c r="R34" s="256">
        <v>42926</v>
      </c>
      <c r="S34" s="259">
        <v>2</v>
      </c>
      <c r="T34" s="267" t="s">
        <v>246</v>
      </c>
      <c r="U34" s="280">
        <v>42921</v>
      </c>
      <c r="V34" s="276" t="s">
        <v>245</v>
      </c>
      <c r="W34" s="259"/>
      <c r="X34" s="277"/>
      <c r="Y34" s="277"/>
      <c r="Z34" s="277"/>
      <c r="AA34" s="277"/>
      <c r="AB34" s="278"/>
    </row>
    <row r="35" spans="1:28" x14ac:dyDescent="0.3">
      <c r="A35" s="372">
        <v>42985</v>
      </c>
      <c r="B35" s="342"/>
      <c r="C35" s="337"/>
      <c r="D35" s="343">
        <f t="shared" si="0"/>
        <v>0</v>
      </c>
      <c r="E35" s="342"/>
      <c r="F35" s="337"/>
      <c r="G35" s="343">
        <f t="shared" si="1"/>
        <v>0</v>
      </c>
      <c r="H35" s="345"/>
      <c r="I35" s="338"/>
      <c r="J35" s="338"/>
      <c r="K35" s="349"/>
      <c r="L35" s="343">
        <f t="shared" si="2"/>
        <v>0</v>
      </c>
      <c r="M35" s="366">
        <f t="shared" si="3"/>
        <v>0</v>
      </c>
      <c r="N35" s="347">
        <f t="shared" si="5"/>
        <v>348</v>
      </c>
      <c r="O35" s="259"/>
      <c r="P35" s="113"/>
      <c r="R35" s="256"/>
      <c r="S35" s="279"/>
      <c r="T35" s="267"/>
      <c r="U35" s="280"/>
      <c r="V35" s="276"/>
      <c r="W35" s="259"/>
      <c r="X35" s="277"/>
      <c r="Y35" s="277"/>
      <c r="Z35" s="277"/>
      <c r="AA35" s="277"/>
      <c r="AB35" s="278"/>
    </row>
    <row r="36" spans="1:28" x14ac:dyDescent="0.3">
      <c r="A36" s="372">
        <v>42986</v>
      </c>
      <c r="B36" s="342"/>
      <c r="C36" s="337"/>
      <c r="D36" s="343">
        <f t="shared" si="0"/>
        <v>0</v>
      </c>
      <c r="E36" s="342"/>
      <c r="F36" s="337"/>
      <c r="G36" s="343">
        <f t="shared" si="1"/>
        <v>0</v>
      </c>
      <c r="H36" s="345"/>
      <c r="I36" s="338"/>
      <c r="J36" s="338"/>
      <c r="K36" s="349"/>
      <c r="L36" s="343">
        <f t="shared" si="2"/>
        <v>0</v>
      </c>
      <c r="M36" s="366">
        <f t="shared" si="3"/>
        <v>0</v>
      </c>
      <c r="N36" s="347">
        <f t="shared" si="5"/>
        <v>348</v>
      </c>
      <c r="O36" s="259"/>
      <c r="P36" s="113"/>
      <c r="R36" s="256"/>
      <c r="S36" s="267"/>
      <c r="T36" s="267"/>
      <c r="U36" s="294"/>
      <c r="V36" s="276"/>
      <c r="W36" s="259"/>
      <c r="X36" s="277"/>
      <c r="Y36" s="277"/>
      <c r="Z36" s="277"/>
      <c r="AA36" s="277"/>
      <c r="AB36" s="278"/>
    </row>
    <row r="37" spans="1:28" x14ac:dyDescent="0.3">
      <c r="A37" s="372">
        <v>42987</v>
      </c>
      <c r="B37" s="342"/>
      <c r="C37" s="337"/>
      <c r="D37" s="343">
        <f t="shared" si="0"/>
        <v>0</v>
      </c>
      <c r="E37" s="342"/>
      <c r="F37" s="337"/>
      <c r="G37" s="343">
        <f t="shared" si="1"/>
        <v>0</v>
      </c>
      <c r="H37" s="345"/>
      <c r="I37" s="338"/>
      <c r="J37" s="338"/>
      <c r="K37" s="349"/>
      <c r="L37" s="343">
        <f t="shared" si="2"/>
        <v>0</v>
      </c>
      <c r="M37" s="366">
        <f t="shared" si="3"/>
        <v>0</v>
      </c>
      <c r="N37" s="347">
        <f t="shared" si="5"/>
        <v>348</v>
      </c>
      <c r="O37" s="259"/>
      <c r="R37" s="256"/>
      <c r="S37" s="279"/>
      <c r="T37" s="267"/>
      <c r="U37" s="280"/>
      <c r="V37" s="276"/>
      <c r="W37" s="259"/>
      <c r="X37" s="277"/>
      <c r="Y37" s="277"/>
      <c r="Z37" s="277"/>
      <c r="AA37" s="277"/>
      <c r="AB37" s="278"/>
    </row>
    <row r="38" spans="1:28" x14ac:dyDescent="0.3">
      <c r="A38" s="372">
        <v>42988</v>
      </c>
      <c r="B38" s="342"/>
      <c r="C38" s="337"/>
      <c r="D38" s="343">
        <f t="shared" si="0"/>
        <v>0</v>
      </c>
      <c r="E38" s="342"/>
      <c r="F38" s="337"/>
      <c r="G38" s="343">
        <f t="shared" si="1"/>
        <v>0</v>
      </c>
      <c r="H38" s="345"/>
      <c r="I38" s="338"/>
      <c r="J38" s="338"/>
      <c r="K38" s="349"/>
      <c r="L38" s="343">
        <f t="shared" si="2"/>
        <v>0</v>
      </c>
      <c r="M38" s="366">
        <f t="shared" si="3"/>
        <v>0</v>
      </c>
      <c r="N38" s="347">
        <f t="shared" si="5"/>
        <v>348</v>
      </c>
      <c r="O38" s="259"/>
      <c r="R38" s="256"/>
      <c r="S38" s="279"/>
      <c r="T38" s="267"/>
      <c r="U38" s="280"/>
      <c r="V38" s="276"/>
      <c r="W38" s="259"/>
      <c r="X38" s="277"/>
      <c r="Y38" s="277"/>
      <c r="Z38" s="277"/>
      <c r="AA38" s="277"/>
      <c r="AB38" s="278"/>
    </row>
    <row r="39" spans="1:28" x14ac:dyDescent="0.3">
      <c r="A39" s="372">
        <v>42989</v>
      </c>
      <c r="B39" s="342"/>
      <c r="C39" s="337"/>
      <c r="D39" s="343">
        <f t="shared" si="0"/>
        <v>0</v>
      </c>
      <c r="E39" s="342"/>
      <c r="F39" s="337"/>
      <c r="G39" s="343">
        <f t="shared" si="1"/>
        <v>0</v>
      </c>
      <c r="H39" s="345"/>
      <c r="I39" s="338"/>
      <c r="J39" s="338"/>
      <c r="K39" s="349"/>
      <c r="L39" s="343">
        <f t="shared" si="2"/>
        <v>0</v>
      </c>
      <c r="M39" s="366">
        <f t="shared" si="3"/>
        <v>0</v>
      </c>
      <c r="N39" s="347">
        <f t="shared" si="5"/>
        <v>348</v>
      </c>
      <c r="O39" s="259"/>
      <c r="P39" s="113"/>
      <c r="R39" s="256"/>
      <c r="S39" s="267"/>
      <c r="T39" s="259"/>
      <c r="U39" s="275"/>
      <c r="V39" s="276"/>
      <c r="W39" s="259"/>
      <c r="X39" s="277"/>
      <c r="Y39" s="277"/>
      <c r="Z39" s="277"/>
      <c r="AA39" s="277"/>
      <c r="AB39" s="278"/>
    </row>
    <row r="40" spans="1:28" x14ac:dyDescent="0.3">
      <c r="A40" s="372">
        <v>42999</v>
      </c>
      <c r="B40" s="342"/>
      <c r="C40" s="337"/>
      <c r="D40" s="343">
        <f t="shared" si="0"/>
        <v>0</v>
      </c>
      <c r="E40" s="342"/>
      <c r="F40" s="337"/>
      <c r="G40" s="343">
        <f t="shared" si="1"/>
        <v>0</v>
      </c>
      <c r="H40" s="345"/>
      <c r="I40" s="338"/>
      <c r="J40" s="338"/>
      <c r="K40" s="349"/>
      <c r="L40" s="343">
        <f t="shared" si="2"/>
        <v>0</v>
      </c>
      <c r="M40" s="366">
        <f t="shared" si="3"/>
        <v>0</v>
      </c>
      <c r="N40" s="347">
        <f t="shared" si="5"/>
        <v>348</v>
      </c>
      <c r="O40" s="259"/>
      <c r="P40" s="113"/>
      <c r="R40" s="256"/>
      <c r="S40" s="267"/>
      <c r="T40" s="259"/>
      <c r="U40" s="275"/>
      <c r="V40" s="276"/>
      <c r="W40" s="259"/>
      <c r="X40" s="277"/>
      <c r="Y40" s="277"/>
      <c r="Z40" s="277"/>
      <c r="AA40" s="277"/>
      <c r="AB40" s="278"/>
    </row>
    <row r="41" spans="1:28" x14ac:dyDescent="0.3">
      <c r="A41" s="372">
        <v>43000</v>
      </c>
      <c r="B41" s="342"/>
      <c r="C41" s="337"/>
      <c r="D41" s="343">
        <f t="shared" si="0"/>
        <v>0</v>
      </c>
      <c r="E41" s="342"/>
      <c r="F41" s="337"/>
      <c r="G41" s="343">
        <f t="shared" si="1"/>
        <v>0</v>
      </c>
      <c r="H41" s="345"/>
      <c r="I41" s="338"/>
      <c r="J41" s="338"/>
      <c r="K41" s="349"/>
      <c r="L41" s="343">
        <f t="shared" si="2"/>
        <v>0</v>
      </c>
      <c r="M41" s="366">
        <f t="shared" si="3"/>
        <v>0</v>
      </c>
      <c r="N41" s="347">
        <f t="shared" si="5"/>
        <v>348</v>
      </c>
      <c r="O41" s="259"/>
      <c r="P41" s="113"/>
      <c r="R41" s="256"/>
      <c r="S41" s="279"/>
      <c r="T41" s="259"/>
      <c r="U41" s="275"/>
      <c r="V41" s="276"/>
      <c r="W41" s="259"/>
      <c r="X41" s="277"/>
      <c r="Y41" s="277"/>
      <c r="Z41" s="277"/>
      <c r="AA41" s="277"/>
      <c r="AB41" s="278"/>
    </row>
    <row r="42" spans="1:28" x14ac:dyDescent="0.3">
      <c r="A42" s="372">
        <v>43001</v>
      </c>
      <c r="B42" s="342"/>
      <c r="C42" s="337"/>
      <c r="D42" s="343">
        <f t="shared" si="0"/>
        <v>0</v>
      </c>
      <c r="E42" s="342"/>
      <c r="F42" s="337"/>
      <c r="G42" s="343">
        <f t="shared" si="1"/>
        <v>0</v>
      </c>
      <c r="H42" s="345"/>
      <c r="I42" s="338"/>
      <c r="J42" s="338"/>
      <c r="K42" s="349"/>
      <c r="L42" s="343">
        <f t="shared" si="2"/>
        <v>0</v>
      </c>
      <c r="M42" s="366">
        <f t="shared" si="3"/>
        <v>0</v>
      </c>
      <c r="N42" s="347">
        <f t="shared" si="5"/>
        <v>348</v>
      </c>
      <c r="O42" s="259"/>
      <c r="P42" s="113"/>
      <c r="R42" s="256"/>
      <c r="S42" s="267"/>
      <c r="T42" s="259"/>
      <c r="U42" s="275"/>
      <c r="V42" s="276"/>
      <c r="W42" s="259"/>
      <c r="X42" s="277"/>
      <c r="Y42" s="277"/>
      <c r="Z42" s="277"/>
      <c r="AA42" s="277"/>
      <c r="AB42" s="278"/>
    </row>
    <row r="43" spans="1:28" x14ac:dyDescent="0.3">
      <c r="A43" s="372">
        <v>43002</v>
      </c>
      <c r="B43" s="342"/>
      <c r="C43" s="337"/>
      <c r="D43" s="343">
        <f t="shared" si="0"/>
        <v>0</v>
      </c>
      <c r="E43" s="342"/>
      <c r="F43" s="337"/>
      <c r="G43" s="343">
        <f t="shared" si="1"/>
        <v>0</v>
      </c>
      <c r="H43" s="345"/>
      <c r="I43" s="338"/>
      <c r="J43" s="338"/>
      <c r="K43" s="349"/>
      <c r="L43" s="343">
        <f t="shared" si="2"/>
        <v>0</v>
      </c>
      <c r="M43" s="366">
        <f t="shared" si="3"/>
        <v>0</v>
      </c>
      <c r="N43" s="347">
        <f t="shared" si="5"/>
        <v>348</v>
      </c>
      <c r="O43" s="259"/>
      <c r="P43" s="113"/>
      <c r="R43" s="256"/>
      <c r="S43" s="267"/>
      <c r="T43" s="259"/>
      <c r="U43" s="275"/>
      <c r="V43" s="276"/>
      <c r="W43" s="259"/>
      <c r="X43" s="277"/>
      <c r="Y43" s="277"/>
      <c r="Z43" s="277"/>
      <c r="AA43" s="277"/>
      <c r="AB43" s="278"/>
    </row>
    <row r="44" spans="1:28" x14ac:dyDescent="0.3">
      <c r="A44" s="372">
        <v>43003</v>
      </c>
      <c r="B44" s="342"/>
      <c r="C44" s="337"/>
      <c r="D44" s="343">
        <f t="shared" si="0"/>
        <v>0</v>
      </c>
      <c r="E44" s="342"/>
      <c r="F44" s="337"/>
      <c r="G44" s="343">
        <f t="shared" si="1"/>
        <v>0</v>
      </c>
      <c r="H44" s="345"/>
      <c r="I44" s="338"/>
      <c r="J44" s="338"/>
      <c r="K44" s="349"/>
      <c r="L44" s="343">
        <f t="shared" si="2"/>
        <v>0</v>
      </c>
      <c r="M44" s="366">
        <f t="shared" si="3"/>
        <v>0</v>
      </c>
      <c r="N44" s="347">
        <f t="shared" si="5"/>
        <v>348</v>
      </c>
      <c r="O44" s="259"/>
      <c r="P44" s="113"/>
      <c r="R44" s="256"/>
      <c r="S44" s="279"/>
      <c r="T44" s="267"/>
      <c r="U44" s="280"/>
      <c r="V44" s="276"/>
      <c r="W44" s="259"/>
      <c r="X44" s="277"/>
      <c r="Y44" s="277"/>
      <c r="Z44" s="277"/>
      <c r="AA44" s="277"/>
      <c r="AB44" s="278"/>
    </row>
    <row r="45" spans="1:28" x14ac:dyDescent="0.3">
      <c r="A45" s="372">
        <v>43013</v>
      </c>
      <c r="B45" s="342"/>
      <c r="C45" s="337"/>
      <c r="D45" s="343">
        <f t="shared" si="0"/>
        <v>0</v>
      </c>
      <c r="E45" s="342"/>
      <c r="F45" s="337"/>
      <c r="G45" s="343">
        <f t="shared" si="1"/>
        <v>0</v>
      </c>
      <c r="H45" s="345"/>
      <c r="I45" s="338"/>
      <c r="J45" s="338"/>
      <c r="K45" s="349"/>
      <c r="L45" s="343">
        <f t="shared" si="2"/>
        <v>0</v>
      </c>
      <c r="M45" s="366">
        <f t="shared" si="3"/>
        <v>0</v>
      </c>
      <c r="N45" s="347">
        <f t="shared" si="5"/>
        <v>348</v>
      </c>
      <c r="O45" s="259"/>
      <c r="P45" s="113"/>
      <c r="R45" s="256"/>
      <c r="S45" s="279"/>
      <c r="T45" s="267"/>
      <c r="U45" s="280"/>
      <c r="V45" s="276"/>
      <c r="W45" s="259"/>
      <c r="X45" s="277"/>
      <c r="Y45" s="277"/>
      <c r="Z45" s="277"/>
      <c r="AA45" s="277"/>
      <c r="AB45" s="278"/>
    </row>
    <row r="46" spans="1:28" x14ac:dyDescent="0.3">
      <c r="A46" s="372">
        <v>43014</v>
      </c>
      <c r="B46" s="342"/>
      <c r="C46" s="337"/>
      <c r="D46" s="343">
        <f t="shared" si="0"/>
        <v>0</v>
      </c>
      <c r="E46" s="342"/>
      <c r="F46" s="337"/>
      <c r="G46" s="343">
        <f t="shared" si="1"/>
        <v>0</v>
      </c>
      <c r="H46" s="345"/>
      <c r="I46" s="338"/>
      <c r="J46" s="338"/>
      <c r="K46" s="349"/>
      <c r="L46" s="343">
        <f t="shared" si="2"/>
        <v>0</v>
      </c>
      <c r="M46" s="366">
        <f t="shared" si="3"/>
        <v>0</v>
      </c>
      <c r="N46" s="347">
        <f t="shared" si="5"/>
        <v>348</v>
      </c>
      <c r="O46" s="259"/>
      <c r="P46" s="113"/>
      <c r="R46" s="256"/>
      <c r="S46" s="267"/>
      <c r="T46" s="259"/>
      <c r="U46" s="275"/>
      <c r="V46" s="276"/>
      <c r="W46" s="259"/>
      <c r="X46" s="277"/>
      <c r="Y46" s="277"/>
      <c r="Z46" s="277"/>
      <c r="AA46" s="277"/>
      <c r="AB46" s="278"/>
    </row>
    <row r="47" spans="1:28" x14ac:dyDescent="0.3">
      <c r="A47" s="372">
        <v>43015</v>
      </c>
      <c r="B47" s="344"/>
      <c r="C47" s="340"/>
      <c r="D47" s="343">
        <f t="shared" si="0"/>
        <v>0</v>
      </c>
      <c r="E47" s="342"/>
      <c r="F47" s="340"/>
      <c r="G47" s="343">
        <f t="shared" si="1"/>
        <v>0</v>
      </c>
      <c r="H47" s="345"/>
      <c r="I47" s="338"/>
      <c r="J47" s="338"/>
      <c r="K47" s="349"/>
      <c r="L47" s="343">
        <f t="shared" si="2"/>
        <v>0</v>
      </c>
      <c r="M47" s="366">
        <f t="shared" si="3"/>
        <v>0</v>
      </c>
      <c r="N47" s="347">
        <f t="shared" si="5"/>
        <v>348</v>
      </c>
      <c r="O47" s="259"/>
      <c r="P47" s="113"/>
      <c r="R47" s="256"/>
      <c r="S47" s="267"/>
      <c r="T47" s="259"/>
      <c r="U47" s="275"/>
      <c r="V47" s="276"/>
      <c r="W47" s="259"/>
      <c r="X47" s="277"/>
      <c r="Y47" s="277"/>
      <c r="Z47" s="277"/>
      <c r="AA47" s="277"/>
      <c r="AB47" s="278"/>
    </row>
    <row r="48" spans="1:28" x14ac:dyDescent="0.3">
      <c r="A48" s="372">
        <v>43016</v>
      </c>
      <c r="B48" s="344"/>
      <c r="C48" s="340"/>
      <c r="D48" s="343">
        <f t="shared" si="0"/>
        <v>0</v>
      </c>
      <c r="E48" s="342"/>
      <c r="F48" s="340"/>
      <c r="G48" s="343">
        <f t="shared" si="1"/>
        <v>0</v>
      </c>
      <c r="H48" s="345"/>
      <c r="I48" s="338"/>
      <c r="J48" s="338"/>
      <c r="K48" s="349"/>
      <c r="L48" s="343">
        <f t="shared" si="2"/>
        <v>0</v>
      </c>
      <c r="M48" s="366">
        <f t="shared" si="3"/>
        <v>0</v>
      </c>
      <c r="N48" s="347">
        <f t="shared" si="5"/>
        <v>348</v>
      </c>
      <c r="O48" s="259"/>
      <c r="P48" s="113"/>
      <c r="R48" s="256"/>
      <c r="S48" s="267"/>
      <c r="T48" s="259"/>
      <c r="U48" s="275"/>
      <c r="V48" s="276"/>
      <c r="W48" s="259"/>
      <c r="X48" s="277"/>
      <c r="Y48" s="277"/>
      <c r="Z48" s="277"/>
      <c r="AA48" s="277"/>
      <c r="AB48" s="278"/>
    </row>
    <row r="49" spans="1:28" x14ac:dyDescent="0.3">
      <c r="A49" s="372">
        <v>43017</v>
      </c>
      <c r="B49" s="342"/>
      <c r="C49" s="337"/>
      <c r="D49" s="343">
        <f t="shared" si="0"/>
        <v>0</v>
      </c>
      <c r="E49" s="342"/>
      <c r="F49" s="337"/>
      <c r="G49" s="343">
        <f t="shared" si="1"/>
        <v>0</v>
      </c>
      <c r="H49" s="345"/>
      <c r="I49" s="338"/>
      <c r="J49" s="338"/>
      <c r="K49" s="349"/>
      <c r="L49" s="343">
        <f t="shared" si="2"/>
        <v>0</v>
      </c>
      <c r="M49" s="366">
        <f t="shared" si="3"/>
        <v>0</v>
      </c>
      <c r="N49" s="347">
        <f t="shared" si="5"/>
        <v>348</v>
      </c>
      <c r="O49" s="259"/>
      <c r="P49" s="113"/>
      <c r="R49" s="256"/>
      <c r="S49" s="279"/>
      <c r="T49" s="267"/>
      <c r="U49" s="280"/>
      <c r="V49" s="276"/>
      <c r="W49" s="259"/>
      <c r="X49" s="277"/>
      <c r="Y49" s="277"/>
      <c r="Z49" s="277"/>
      <c r="AA49" s="277"/>
      <c r="AB49" s="278"/>
    </row>
    <row r="50" spans="1:28" ht="15" thickBot="1" x14ac:dyDescent="0.35">
      <c r="A50" s="372">
        <v>43027</v>
      </c>
      <c r="B50" s="342"/>
      <c r="C50" s="337"/>
      <c r="D50" s="343">
        <f t="shared" si="0"/>
        <v>0</v>
      </c>
      <c r="E50" s="342"/>
      <c r="F50" s="337"/>
      <c r="G50" s="343">
        <f t="shared" si="1"/>
        <v>0</v>
      </c>
      <c r="H50" s="345"/>
      <c r="I50" s="338"/>
      <c r="J50" s="338"/>
      <c r="K50" s="349"/>
      <c r="L50" s="343">
        <f t="shared" si="2"/>
        <v>0</v>
      </c>
      <c r="M50" s="366">
        <f t="shared" si="3"/>
        <v>0</v>
      </c>
      <c r="N50" s="347">
        <f t="shared" si="5"/>
        <v>348</v>
      </c>
      <c r="O50" s="259"/>
      <c r="P50" s="113"/>
      <c r="R50" s="256"/>
      <c r="S50" s="279"/>
      <c r="T50" s="267"/>
      <c r="U50" s="280"/>
      <c r="V50" s="276"/>
      <c r="W50" s="259"/>
      <c r="X50" s="277"/>
      <c r="Y50" s="277"/>
      <c r="Z50" s="277"/>
      <c r="AA50" s="277"/>
      <c r="AB50" s="278"/>
    </row>
    <row r="51" spans="1:28" ht="15" thickBot="1" x14ac:dyDescent="0.35">
      <c r="A51" s="372">
        <v>43028</v>
      </c>
      <c r="B51" s="342"/>
      <c r="C51" s="337"/>
      <c r="D51" s="343">
        <f t="shared" si="0"/>
        <v>0</v>
      </c>
      <c r="E51" s="342"/>
      <c r="F51" s="337"/>
      <c r="G51" s="343">
        <f t="shared" si="1"/>
        <v>0</v>
      </c>
      <c r="H51" s="345"/>
      <c r="I51" s="338"/>
      <c r="J51" s="338"/>
      <c r="K51" s="349"/>
      <c r="L51" s="343">
        <f t="shared" si="2"/>
        <v>0</v>
      </c>
      <c r="M51" s="366">
        <f t="shared" si="3"/>
        <v>0</v>
      </c>
      <c r="N51" s="347">
        <f t="shared" si="5"/>
        <v>348</v>
      </c>
      <c r="O51" s="259"/>
      <c r="P51" s="113"/>
      <c r="R51" s="270" t="s">
        <v>6</v>
      </c>
      <c r="S51" s="271">
        <f>SUM(S24:S49)</f>
        <v>74</v>
      </c>
      <c r="T51" s="265" t="s">
        <v>109</v>
      </c>
      <c r="U51" s="271" t="s">
        <v>109</v>
      </c>
      <c r="V51" s="271" t="s">
        <v>109</v>
      </c>
      <c r="W51" s="271"/>
      <c r="X51" s="273"/>
      <c r="Y51" s="273"/>
      <c r="Z51" s="273"/>
      <c r="AA51" s="273"/>
      <c r="AB51" s="274"/>
    </row>
    <row r="52" spans="1:28" x14ac:dyDescent="0.3">
      <c r="A52" s="372">
        <v>43029</v>
      </c>
      <c r="B52" s="342"/>
      <c r="C52" s="337"/>
      <c r="D52" s="343">
        <f t="shared" si="0"/>
        <v>0</v>
      </c>
      <c r="E52" s="342"/>
      <c r="F52" s="337"/>
      <c r="G52" s="343">
        <f t="shared" si="1"/>
        <v>0</v>
      </c>
      <c r="H52" s="345"/>
      <c r="I52" s="338"/>
      <c r="J52" s="338"/>
      <c r="K52" s="349"/>
      <c r="L52" s="343">
        <f t="shared" si="2"/>
        <v>0</v>
      </c>
      <c r="M52" s="366">
        <f t="shared" si="3"/>
        <v>0</v>
      </c>
      <c r="N52" s="347">
        <f t="shared" si="5"/>
        <v>348</v>
      </c>
      <c r="O52" s="259"/>
      <c r="P52" s="113"/>
    </row>
    <row r="53" spans="1:28" x14ac:dyDescent="0.3">
      <c r="A53" s="372">
        <v>43030</v>
      </c>
      <c r="B53" s="355"/>
      <c r="C53" s="356"/>
      <c r="D53" s="343">
        <f t="shared" si="0"/>
        <v>0</v>
      </c>
      <c r="E53" s="355"/>
      <c r="F53" s="356"/>
      <c r="G53" s="343">
        <f t="shared" si="1"/>
        <v>0</v>
      </c>
      <c r="H53" s="358"/>
      <c r="I53" s="359"/>
      <c r="J53" s="359"/>
      <c r="K53" s="360"/>
      <c r="L53" s="343">
        <f t="shared" si="2"/>
        <v>0</v>
      </c>
      <c r="M53" s="366">
        <f t="shared" si="3"/>
        <v>0</v>
      </c>
      <c r="N53" s="347">
        <f t="shared" si="5"/>
        <v>348</v>
      </c>
      <c r="O53" s="259"/>
      <c r="P53" s="113"/>
      <c r="R53" s="214"/>
      <c r="S53" s="106"/>
      <c r="T53" s="106"/>
      <c r="U53" s="110"/>
    </row>
    <row r="54" spans="1:28" ht="15" thickBot="1" x14ac:dyDescent="0.35">
      <c r="A54" s="373">
        <v>43031</v>
      </c>
      <c r="B54" s="355"/>
      <c r="C54" s="356"/>
      <c r="D54" s="357">
        <f t="shared" si="0"/>
        <v>0</v>
      </c>
      <c r="E54" s="355"/>
      <c r="F54" s="356"/>
      <c r="G54" s="357">
        <f>SUM(E54:F54)</f>
        <v>0</v>
      </c>
      <c r="H54" s="358"/>
      <c r="I54" s="359"/>
      <c r="J54" s="359"/>
      <c r="K54" s="360"/>
      <c r="L54" s="357">
        <f>SUM(J54:K54)</f>
        <v>0</v>
      </c>
      <c r="M54" s="366">
        <f t="shared" si="3"/>
        <v>0</v>
      </c>
      <c r="N54" s="347">
        <f>M54+N53</f>
        <v>348</v>
      </c>
      <c r="O54" s="259"/>
      <c r="P54" s="113"/>
      <c r="R54" s="206"/>
      <c r="S54" s="106"/>
      <c r="T54" s="213"/>
      <c r="U54" s="110"/>
    </row>
    <row r="55" spans="1:28" s="70" customFormat="1" ht="15" thickBot="1" x14ac:dyDescent="0.35">
      <c r="A55" s="379" t="s">
        <v>6</v>
      </c>
      <c r="B55" s="376">
        <f>SUM(B4:B54)</f>
        <v>22</v>
      </c>
      <c r="C55" s="377">
        <f>SUM(C4:C54)</f>
        <v>0</v>
      </c>
      <c r="D55" s="378">
        <f t="shared" ref="D55" si="6">B55+C55</f>
        <v>22</v>
      </c>
      <c r="E55" s="376">
        <f>SUM(E4:E54)</f>
        <v>0</v>
      </c>
      <c r="F55" s="377">
        <f>SUM(F4:F54)</f>
        <v>189</v>
      </c>
      <c r="G55" s="378">
        <f>E55+F55</f>
        <v>189</v>
      </c>
      <c r="H55" s="376">
        <f>SUM(H4:H54)</f>
        <v>0</v>
      </c>
      <c r="I55" s="377">
        <f t="shared" ref="I55:J55" si="7">SUM(I4:I54)</f>
        <v>29</v>
      </c>
      <c r="J55" s="377">
        <f t="shared" si="7"/>
        <v>101</v>
      </c>
      <c r="K55" s="377"/>
      <c r="L55" s="378">
        <f>I55+J55+H55</f>
        <v>130</v>
      </c>
      <c r="M55" s="381"/>
      <c r="N55" s="380">
        <f>D55+G55+L55</f>
        <v>341</v>
      </c>
      <c r="O55" s="195"/>
      <c r="P55" s="334"/>
      <c r="R55" s="206"/>
      <c r="S55" s="215"/>
      <c r="T55" s="213"/>
      <c r="U55" s="110"/>
      <c r="V55" s="105"/>
      <c r="W55" s="105"/>
      <c r="X55"/>
      <c r="Y55"/>
      <c r="Z55"/>
      <c r="AA55"/>
      <c r="AB55"/>
    </row>
    <row r="56" spans="1:28" x14ac:dyDescent="0.3">
      <c r="B56" s="213" t="s">
        <v>154</v>
      </c>
      <c r="C56" s="213" t="s">
        <v>153</v>
      </c>
      <c r="D56" s="259"/>
      <c r="E56" s="213" t="s">
        <v>225</v>
      </c>
      <c r="F56" s="213" t="s">
        <v>154</v>
      </c>
      <c r="G56" s="213"/>
      <c r="H56" s="213" t="s">
        <v>238</v>
      </c>
      <c r="I56" s="213" t="s">
        <v>153</v>
      </c>
      <c r="J56" s="213" t="s">
        <v>154</v>
      </c>
      <c r="K56" s="213" t="s">
        <v>109</v>
      </c>
      <c r="L56" s="213"/>
      <c r="M56" s="213"/>
      <c r="R56" s="214"/>
      <c r="S56" s="212"/>
      <c r="T56" s="106"/>
      <c r="U56" s="110"/>
    </row>
    <row r="57" spans="1:28" x14ac:dyDescent="0.3">
      <c r="P57" s="286"/>
      <c r="R57" s="206"/>
      <c r="S57" s="215"/>
      <c r="T57" s="106"/>
      <c r="U57" s="110"/>
    </row>
    <row r="58" spans="1:28" ht="15.6" x14ac:dyDescent="0.3">
      <c r="A58" s="248" t="s">
        <v>234</v>
      </c>
      <c r="B58" s="216"/>
      <c r="C58" s="335">
        <f>N55</f>
        <v>341</v>
      </c>
      <c r="D58" s="216"/>
      <c r="E58" s="216"/>
      <c r="F58" t="s">
        <v>94</v>
      </c>
      <c r="H58" s="218">
        <f>SUM(C59/C58)</f>
        <v>0.21700879765395895</v>
      </c>
      <c r="I58" s="218"/>
      <c r="J58" s="218"/>
      <c r="K58" s="218"/>
      <c r="L58" s="218"/>
      <c r="M58" s="218"/>
      <c r="R58" s="214"/>
      <c r="S58" s="215"/>
      <c r="T58" s="106"/>
      <c r="U58" s="110"/>
    </row>
    <row r="59" spans="1:28" ht="15.6" x14ac:dyDescent="0.3">
      <c r="A59" s="248" t="s">
        <v>95</v>
      </c>
      <c r="B59" s="216"/>
      <c r="C59" s="335">
        <f>SUM(S51)</f>
        <v>74</v>
      </c>
      <c r="D59" s="216"/>
      <c r="E59" s="216"/>
    </row>
    <row r="60" spans="1:28" ht="15.6" x14ac:dyDescent="0.3">
      <c r="A60" s="248" t="s">
        <v>235</v>
      </c>
      <c r="B60" s="216"/>
      <c r="C60" s="335"/>
      <c r="D60" s="216"/>
      <c r="E60" s="216"/>
    </row>
    <row r="61" spans="1:28" ht="15.6" x14ac:dyDescent="0.3">
      <c r="A61" s="246" t="s">
        <v>96</v>
      </c>
      <c r="B61" s="216"/>
      <c r="C61" s="336">
        <f>SUM(C58-C59-C60)</f>
        <v>267</v>
      </c>
      <c r="D61" s="198"/>
      <c r="E61" s="198"/>
    </row>
    <row r="62" spans="1:28" x14ac:dyDescent="0.3">
      <c r="D62" s="313"/>
      <c r="G62" s="313"/>
    </row>
    <row r="63" spans="1:28" x14ac:dyDescent="0.3">
      <c r="D63" s="313"/>
      <c r="G63" s="313"/>
    </row>
    <row r="64" spans="1:28" x14ac:dyDescent="0.3">
      <c r="D64" s="313"/>
      <c r="G64" s="313"/>
    </row>
    <row r="65" spans="1:17" x14ac:dyDescent="0.3">
      <c r="P65" s="105"/>
      <c r="Q65" s="105"/>
    </row>
    <row r="75" spans="1:17" x14ac:dyDescent="0.3">
      <c r="A75" s="247" t="s">
        <v>101</v>
      </c>
      <c r="B75" s="213"/>
      <c r="C75" s="110"/>
      <c r="D75" s="110"/>
      <c r="E75" s="110"/>
    </row>
    <row r="76" spans="1:17" x14ac:dyDescent="0.3">
      <c r="A76" s="249" t="s">
        <v>0</v>
      </c>
      <c r="B76" s="108" t="s">
        <v>102</v>
      </c>
      <c r="C76" s="108" t="s">
        <v>91</v>
      </c>
      <c r="D76" s="108"/>
      <c r="E76" s="108"/>
      <c r="F76" s="109" t="s">
        <v>92</v>
      </c>
      <c r="G76" s="109"/>
    </row>
    <row r="77" spans="1:17" x14ac:dyDescent="0.3">
      <c r="B77" s="106"/>
      <c r="C77" s="106"/>
      <c r="D77" s="106"/>
      <c r="E77" s="106"/>
      <c r="F77" s="110"/>
      <c r="G77" s="110"/>
    </row>
    <row r="78" spans="1:17" x14ac:dyDescent="0.3">
      <c r="A78" s="112"/>
      <c r="C78" s="213"/>
      <c r="D78" s="213"/>
      <c r="E78" s="213"/>
      <c r="F78" s="110"/>
      <c r="G78" s="110"/>
    </row>
    <row r="79" spans="1:17" x14ac:dyDescent="0.3">
      <c r="A79" s="112"/>
      <c r="C79" s="213"/>
      <c r="D79" s="213"/>
      <c r="E79" s="213"/>
      <c r="F79" s="110"/>
      <c r="G79" s="110"/>
    </row>
    <row r="80" spans="1:17" x14ac:dyDescent="0.3">
      <c r="A80" s="250"/>
      <c r="B80" s="212"/>
      <c r="C80" s="106"/>
      <c r="D80" s="106"/>
      <c r="E80" s="106"/>
      <c r="F80" s="110"/>
      <c r="G80" s="110"/>
    </row>
    <row r="81" spans="1:7" x14ac:dyDescent="0.3">
      <c r="A81" s="112"/>
      <c r="B81" s="215"/>
      <c r="C81" s="106"/>
      <c r="D81" s="106"/>
      <c r="E81" s="106"/>
      <c r="F81" s="110"/>
      <c r="G81" s="110"/>
    </row>
    <row r="82" spans="1:7" x14ac:dyDescent="0.3">
      <c r="A82" s="250"/>
      <c r="B82" s="215"/>
      <c r="C82" s="106"/>
      <c r="D82" s="106"/>
      <c r="E82" s="106"/>
      <c r="F82" s="110"/>
      <c r="G82" s="110"/>
    </row>
    <row r="96" spans="1:7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23" x14ac:dyDescent="0.3">
      <c r="A113"/>
    </row>
    <row r="114" spans="1:23" x14ac:dyDescent="0.3">
      <c r="A114"/>
    </row>
    <row r="115" spans="1:23" x14ac:dyDescent="0.3">
      <c r="A115"/>
    </row>
    <row r="116" spans="1:23" x14ac:dyDescent="0.3">
      <c r="A116"/>
    </row>
    <row r="117" spans="1:23" x14ac:dyDescent="0.3">
      <c r="A117"/>
    </row>
    <row r="118" spans="1:23" x14ac:dyDescent="0.3">
      <c r="A118"/>
    </row>
    <row r="119" spans="1:23" x14ac:dyDescent="0.3">
      <c r="A119"/>
    </row>
    <row r="120" spans="1:23" x14ac:dyDescent="0.3">
      <c r="A120"/>
      <c r="W120" t="s">
        <v>182</v>
      </c>
    </row>
    <row r="121" spans="1:23" x14ac:dyDescent="0.3">
      <c r="A121"/>
    </row>
    <row r="122" spans="1:23" x14ac:dyDescent="0.3">
      <c r="A122"/>
    </row>
    <row r="123" spans="1:23" x14ac:dyDescent="0.3">
      <c r="A123"/>
    </row>
    <row r="124" spans="1:23" x14ac:dyDescent="0.3">
      <c r="A124"/>
    </row>
    <row r="125" spans="1:23" x14ac:dyDescent="0.3">
      <c r="A125"/>
    </row>
    <row r="126" spans="1:23" x14ac:dyDescent="0.3">
      <c r="A126"/>
    </row>
    <row r="127" spans="1:23" x14ac:dyDescent="0.3">
      <c r="A127"/>
    </row>
    <row r="128" spans="1:23" x14ac:dyDescent="0.3">
      <c r="A128"/>
      <c r="B128" t="s">
        <v>180</v>
      </c>
    </row>
    <row r="129" spans="1:37" x14ac:dyDescent="0.3">
      <c r="A129"/>
    </row>
    <row r="130" spans="1:37" x14ac:dyDescent="0.3">
      <c r="A130"/>
      <c r="P130" t="s">
        <v>181</v>
      </c>
    </row>
    <row r="131" spans="1:37" x14ac:dyDescent="0.3">
      <c r="A131"/>
      <c r="P131" t="s">
        <v>183</v>
      </c>
      <c r="AK131" t="s">
        <v>179</v>
      </c>
    </row>
    <row r="132" spans="1:37" x14ac:dyDescent="0.3">
      <c r="A132"/>
    </row>
    <row r="133" spans="1:37" x14ac:dyDescent="0.3">
      <c r="A133"/>
    </row>
    <row r="134" spans="1:37" x14ac:dyDescent="0.3">
      <c r="A134"/>
    </row>
    <row r="135" spans="1:37" x14ac:dyDescent="0.3">
      <c r="A135"/>
    </row>
    <row r="136" spans="1:37" x14ac:dyDescent="0.3">
      <c r="A136"/>
    </row>
    <row r="137" spans="1:37" x14ac:dyDescent="0.3">
      <c r="A137"/>
    </row>
    <row r="138" spans="1:37" x14ac:dyDescent="0.3">
      <c r="A138"/>
    </row>
    <row r="139" spans="1:37" x14ac:dyDescent="0.3">
      <c r="A139"/>
    </row>
    <row r="140" spans="1:37" x14ac:dyDescent="0.3">
      <c r="A140"/>
    </row>
    <row r="141" spans="1:37" x14ac:dyDescent="0.3">
      <c r="A141"/>
    </row>
    <row r="142" spans="1:37" x14ac:dyDescent="0.3">
      <c r="A142"/>
    </row>
    <row r="143" spans="1:37" x14ac:dyDescent="0.3">
      <c r="A143"/>
    </row>
    <row r="144" spans="1:37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</sheetData>
  <mergeCells count="4">
    <mergeCell ref="B2:D2"/>
    <mergeCell ref="E2:G2"/>
    <mergeCell ref="H2:L2"/>
    <mergeCell ref="R2:V2"/>
  </mergeCells>
  <pageMargins left="0.7" right="0.7" top="0.75" bottom="0.75" header="0.3" footer="0.3"/>
  <pageSetup scale="82" orientation="landscape" horizontalDpi="4294967294" verticalDpi="300" r:id="rId1"/>
  <rowBreaks count="1" manualBreakCount="1">
    <brk id="56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9"/>
  <sheetViews>
    <sheetView showGridLines="0" topLeftCell="E1" workbookViewId="0">
      <pane ySplit="3" topLeftCell="A4" activePane="bottomLeft" state="frozen"/>
      <selection pane="bottomLeft" sqref="A1:XFD1048576"/>
    </sheetView>
  </sheetViews>
  <sheetFormatPr defaultRowHeight="14.4" x14ac:dyDescent="0.3"/>
  <cols>
    <col min="1" max="1" width="10.44140625" style="113" customWidth="1"/>
    <col min="2" max="2" width="13.109375" customWidth="1"/>
    <col min="3" max="3" width="11.5546875" customWidth="1"/>
    <col min="4" max="4" width="9.33203125" bestFit="1" customWidth="1"/>
    <col min="5" max="5" width="12.6640625" bestFit="1" customWidth="1"/>
    <col min="6" max="6" width="11.5546875" bestFit="1" customWidth="1"/>
    <col min="7" max="8" width="10" bestFit="1" customWidth="1"/>
    <col min="9" max="9" width="12.33203125" bestFit="1" customWidth="1"/>
    <col min="10" max="10" width="12.33203125" customWidth="1"/>
    <col min="11" max="11" width="58.6640625" customWidth="1"/>
    <col min="13" max="13" width="10" customWidth="1"/>
    <col min="14" max="14" width="4.33203125" bestFit="1" customWidth="1"/>
    <col min="15" max="15" width="7.88671875" bestFit="1" customWidth="1"/>
    <col min="16" max="16" width="22.5546875" bestFit="1" customWidth="1"/>
    <col min="18" max="18" width="13.33203125" customWidth="1"/>
    <col min="19" max="19" width="10" customWidth="1"/>
    <col min="23" max="23" width="11.44140625" customWidth="1"/>
    <col min="237" max="237" width="23.33203125" customWidth="1"/>
    <col min="238" max="238" width="18.5546875" customWidth="1"/>
    <col min="239" max="239" width="15.33203125" customWidth="1"/>
    <col min="240" max="240" width="13.44140625" customWidth="1"/>
    <col min="241" max="241" width="17.33203125" customWidth="1"/>
    <col min="242" max="242" width="14.88671875" customWidth="1"/>
    <col min="246" max="246" width="10" customWidth="1"/>
    <col min="493" max="493" width="23.33203125" customWidth="1"/>
    <col min="494" max="494" width="18.5546875" customWidth="1"/>
    <col min="495" max="495" width="15.33203125" customWidth="1"/>
    <col min="496" max="496" width="13.44140625" customWidth="1"/>
    <col min="497" max="497" width="17.33203125" customWidth="1"/>
    <col min="498" max="498" width="14.88671875" customWidth="1"/>
    <col min="502" max="502" width="10" customWidth="1"/>
    <col min="749" max="749" width="23.33203125" customWidth="1"/>
    <col min="750" max="750" width="18.5546875" customWidth="1"/>
    <col min="751" max="751" width="15.33203125" customWidth="1"/>
    <col min="752" max="752" width="13.44140625" customWidth="1"/>
    <col min="753" max="753" width="17.33203125" customWidth="1"/>
    <col min="754" max="754" width="14.88671875" customWidth="1"/>
    <col min="758" max="758" width="10" customWidth="1"/>
    <col min="1005" max="1005" width="23.33203125" customWidth="1"/>
    <col min="1006" max="1006" width="18.5546875" customWidth="1"/>
    <col min="1007" max="1007" width="15.33203125" customWidth="1"/>
    <col min="1008" max="1008" width="13.44140625" customWidth="1"/>
    <col min="1009" max="1009" width="17.33203125" customWidth="1"/>
    <col min="1010" max="1010" width="14.88671875" customWidth="1"/>
    <col min="1014" max="1014" width="10" customWidth="1"/>
    <col min="1261" max="1261" width="23.33203125" customWidth="1"/>
    <col min="1262" max="1262" width="18.5546875" customWidth="1"/>
    <col min="1263" max="1263" width="15.33203125" customWidth="1"/>
    <col min="1264" max="1264" width="13.44140625" customWidth="1"/>
    <col min="1265" max="1265" width="17.33203125" customWidth="1"/>
    <col min="1266" max="1266" width="14.88671875" customWidth="1"/>
    <col min="1270" max="1270" width="10" customWidth="1"/>
    <col min="1517" max="1517" width="23.33203125" customWidth="1"/>
    <col min="1518" max="1518" width="18.5546875" customWidth="1"/>
    <col min="1519" max="1519" width="15.33203125" customWidth="1"/>
    <col min="1520" max="1520" width="13.44140625" customWidth="1"/>
    <col min="1521" max="1521" width="17.33203125" customWidth="1"/>
    <col min="1522" max="1522" width="14.88671875" customWidth="1"/>
    <col min="1526" max="1526" width="10" customWidth="1"/>
    <col min="1773" max="1773" width="23.33203125" customWidth="1"/>
    <col min="1774" max="1774" width="18.5546875" customWidth="1"/>
    <col min="1775" max="1775" width="15.33203125" customWidth="1"/>
    <col min="1776" max="1776" width="13.44140625" customWidth="1"/>
    <col min="1777" max="1777" width="17.33203125" customWidth="1"/>
    <col min="1778" max="1778" width="14.88671875" customWidth="1"/>
    <col min="1782" max="1782" width="10" customWidth="1"/>
    <col min="2029" max="2029" width="23.33203125" customWidth="1"/>
    <col min="2030" max="2030" width="18.5546875" customWidth="1"/>
    <col min="2031" max="2031" width="15.33203125" customWidth="1"/>
    <col min="2032" max="2032" width="13.44140625" customWidth="1"/>
    <col min="2033" max="2033" width="17.33203125" customWidth="1"/>
    <col min="2034" max="2034" width="14.88671875" customWidth="1"/>
    <col min="2038" max="2038" width="10" customWidth="1"/>
    <col min="2285" max="2285" width="23.33203125" customWidth="1"/>
    <col min="2286" max="2286" width="18.5546875" customWidth="1"/>
    <col min="2287" max="2287" width="15.33203125" customWidth="1"/>
    <col min="2288" max="2288" width="13.44140625" customWidth="1"/>
    <col min="2289" max="2289" width="17.33203125" customWidth="1"/>
    <col min="2290" max="2290" width="14.88671875" customWidth="1"/>
    <col min="2294" max="2294" width="10" customWidth="1"/>
    <col min="2541" max="2541" width="23.33203125" customWidth="1"/>
    <col min="2542" max="2542" width="18.5546875" customWidth="1"/>
    <col min="2543" max="2543" width="15.33203125" customWidth="1"/>
    <col min="2544" max="2544" width="13.44140625" customWidth="1"/>
    <col min="2545" max="2545" width="17.33203125" customWidth="1"/>
    <col min="2546" max="2546" width="14.88671875" customWidth="1"/>
    <col min="2550" max="2550" width="10" customWidth="1"/>
    <col min="2797" max="2797" width="23.33203125" customWidth="1"/>
    <col min="2798" max="2798" width="18.5546875" customWidth="1"/>
    <col min="2799" max="2799" width="15.33203125" customWidth="1"/>
    <col min="2800" max="2800" width="13.44140625" customWidth="1"/>
    <col min="2801" max="2801" width="17.33203125" customWidth="1"/>
    <col min="2802" max="2802" width="14.88671875" customWidth="1"/>
    <col min="2806" max="2806" width="10" customWidth="1"/>
    <col min="3053" max="3053" width="23.33203125" customWidth="1"/>
    <col min="3054" max="3054" width="18.5546875" customWidth="1"/>
    <col min="3055" max="3055" width="15.33203125" customWidth="1"/>
    <col min="3056" max="3056" width="13.44140625" customWidth="1"/>
    <col min="3057" max="3057" width="17.33203125" customWidth="1"/>
    <col min="3058" max="3058" width="14.88671875" customWidth="1"/>
    <col min="3062" max="3062" width="10" customWidth="1"/>
    <col min="3309" max="3309" width="23.33203125" customWidth="1"/>
    <col min="3310" max="3310" width="18.5546875" customWidth="1"/>
    <col min="3311" max="3311" width="15.33203125" customWidth="1"/>
    <col min="3312" max="3312" width="13.44140625" customWidth="1"/>
    <col min="3313" max="3313" width="17.33203125" customWidth="1"/>
    <col min="3314" max="3314" width="14.88671875" customWidth="1"/>
    <col min="3318" max="3318" width="10" customWidth="1"/>
    <col min="3565" max="3565" width="23.33203125" customWidth="1"/>
    <col min="3566" max="3566" width="18.5546875" customWidth="1"/>
    <col min="3567" max="3567" width="15.33203125" customWidth="1"/>
    <col min="3568" max="3568" width="13.44140625" customWidth="1"/>
    <col min="3569" max="3569" width="17.33203125" customWidth="1"/>
    <col min="3570" max="3570" width="14.88671875" customWidth="1"/>
    <col min="3574" max="3574" width="10" customWidth="1"/>
    <col min="3821" max="3821" width="23.33203125" customWidth="1"/>
    <col min="3822" max="3822" width="18.5546875" customWidth="1"/>
    <col min="3823" max="3823" width="15.33203125" customWidth="1"/>
    <col min="3824" max="3824" width="13.44140625" customWidth="1"/>
    <col min="3825" max="3825" width="17.33203125" customWidth="1"/>
    <col min="3826" max="3826" width="14.88671875" customWidth="1"/>
    <col min="3830" max="3830" width="10" customWidth="1"/>
    <col min="4077" max="4077" width="23.33203125" customWidth="1"/>
    <col min="4078" max="4078" width="18.5546875" customWidth="1"/>
    <col min="4079" max="4079" width="15.33203125" customWidth="1"/>
    <col min="4080" max="4080" width="13.44140625" customWidth="1"/>
    <col min="4081" max="4081" width="17.33203125" customWidth="1"/>
    <col min="4082" max="4082" width="14.88671875" customWidth="1"/>
    <col min="4086" max="4086" width="10" customWidth="1"/>
    <col min="4333" max="4333" width="23.33203125" customWidth="1"/>
    <col min="4334" max="4334" width="18.5546875" customWidth="1"/>
    <col min="4335" max="4335" width="15.33203125" customWidth="1"/>
    <col min="4336" max="4336" width="13.44140625" customWidth="1"/>
    <col min="4337" max="4337" width="17.33203125" customWidth="1"/>
    <col min="4338" max="4338" width="14.88671875" customWidth="1"/>
    <col min="4342" max="4342" width="10" customWidth="1"/>
    <col min="4589" max="4589" width="23.33203125" customWidth="1"/>
    <col min="4590" max="4590" width="18.5546875" customWidth="1"/>
    <col min="4591" max="4591" width="15.33203125" customWidth="1"/>
    <col min="4592" max="4592" width="13.44140625" customWidth="1"/>
    <col min="4593" max="4593" width="17.33203125" customWidth="1"/>
    <col min="4594" max="4594" width="14.88671875" customWidth="1"/>
    <col min="4598" max="4598" width="10" customWidth="1"/>
    <col min="4845" max="4845" width="23.33203125" customWidth="1"/>
    <col min="4846" max="4846" width="18.5546875" customWidth="1"/>
    <col min="4847" max="4847" width="15.33203125" customWidth="1"/>
    <col min="4848" max="4848" width="13.44140625" customWidth="1"/>
    <col min="4849" max="4849" width="17.33203125" customWidth="1"/>
    <col min="4850" max="4850" width="14.88671875" customWidth="1"/>
    <col min="4854" max="4854" width="10" customWidth="1"/>
    <col min="5101" max="5101" width="23.33203125" customWidth="1"/>
    <col min="5102" max="5102" width="18.5546875" customWidth="1"/>
    <col min="5103" max="5103" width="15.33203125" customWidth="1"/>
    <col min="5104" max="5104" width="13.44140625" customWidth="1"/>
    <col min="5105" max="5105" width="17.33203125" customWidth="1"/>
    <col min="5106" max="5106" width="14.88671875" customWidth="1"/>
    <col min="5110" max="5110" width="10" customWidth="1"/>
    <col min="5357" max="5357" width="23.33203125" customWidth="1"/>
    <col min="5358" max="5358" width="18.5546875" customWidth="1"/>
    <col min="5359" max="5359" width="15.33203125" customWidth="1"/>
    <col min="5360" max="5360" width="13.44140625" customWidth="1"/>
    <col min="5361" max="5361" width="17.33203125" customWidth="1"/>
    <col min="5362" max="5362" width="14.88671875" customWidth="1"/>
    <col min="5366" max="5366" width="10" customWidth="1"/>
    <col min="5613" max="5613" width="23.33203125" customWidth="1"/>
    <col min="5614" max="5614" width="18.5546875" customWidth="1"/>
    <col min="5615" max="5615" width="15.33203125" customWidth="1"/>
    <col min="5616" max="5616" width="13.44140625" customWidth="1"/>
    <col min="5617" max="5617" width="17.33203125" customWidth="1"/>
    <col min="5618" max="5618" width="14.88671875" customWidth="1"/>
    <col min="5622" max="5622" width="10" customWidth="1"/>
    <col min="5869" max="5869" width="23.33203125" customWidth="1"/>
    <col min="5870" max="5870" width="18.5546875" customWidth="1"/>
    <col min="5871" max="5871" width="15.33203125" customWidth="1"/>
    <col min="5872" max="5872" width="13.44140625" customWidth="1"/>
    <col min="5873" max="5873" width="17.33203125" customWidth="1"/>
    <col min="5874" max="5874" width="14.88671875" customWidth="1"/>
    <col min="5878" max="5878" width="10" customWidth="1"/>
    <col min="6125" max="6125" width="23.33203125" customWidth="1"/>
    <col min="6126" max="6126" width="18.5546875" customWidth="1"/>
    <col min="6127" max="6127" width="15.33203125" customWidth="1"/>
    <col min="6128" max="6128" width="13.44140625" customWidth="1"/>
    <col min="6129" max="6129" width="17.33203125" customWidth="1"/>
    <col min="6130" max="6130" width="14.88671875" customWidth="1"/>
    <col min="6134" max="6134" width="10" customWidth="1"/>
    <col min="6381" max="6381" width="23.33203125" customWidth="1"/>
    <col min="6382" max="6382" width="18.5546875" customWidth="1"/>
    <col min="6383" max="6383" width="15.33203125" customWidth="1"/>
    <col min="6384" max="6384" width="13.44140625" customWidth="1"/>
    <col min="6385" max="6385" width="17.33203125" customWidth="1"/>
    <col min="6386" max="6386" width="14.88671875" customWidth="1"/>
    <col min="6390" max="6390" width="10" customWidth="1"/>
    <col min="6637" max="6637" width="23.33203125" customWidth="1"/>
    <col min="6638" max="6638" width="18.5546875" customWidth="1"/>
    <col min="6639" max="6639" width="15.33203125" customWidth="1"/>
    <col min="6640" max="6640" width="13.44140625" customWidth="1"/>
    <col min="6641" max="6641" width="17.33203125" customWidth="1"/>
    <col min="6642" max="6642" width="14.88671875" customWidth="1"/>
    <col min="6646" max="6646" width="10" customWidth="1"/>
    <col min="6893" max="6893" width="23.33203125" customWidth="1"/>
    <col min="6894" max="6894" width="18.5546875" customWidth="1"/>
    <col min="6895" max="6895" width="15.33203125" customWidth="1"/>
    <col min="6896" max="6896" width="13.44140625" customWidth="1"/>
    <col min="6897" max="6897" width="17.33203125" customWidth="1"/>
    <col min="6898" max="6898" width="14.88671875" customWidth="1"/>
    <col min="6902" max="6902" width="10" customWidth="1"/>
    <col min="7149" max="7149" width="23.33203125" customWidth="1"/>
    <col min="7150" max="7150" width="18.5546875" customWidth="1"/>
    <col min="7151" max="7151" width="15.33203125" customWidth="1"/>
    <col min="7152" max="7152" width="13.44140625" customWidth="1"/>
    <col min="7153" max="7153" width="17.33203125" customWidth="1"/>
    <col min="7154" max="7154" width="14.88671875" customWidth="1"/>
    <col min="7158" max="7158" width="10" customWidth="1"/>
    <col min="7405" max="7405" width="23.33203125" customWidth="1"/>
    <col min="7406" max="7406" width="18.5546875" customWidth="1"/>
    <col min="7407" max="7407" width="15.33203125" customWidth="1"/>
    <col min="7408" max="7408" width="13.44140625" customWidth="1"/>
    <col min="7409" max="7409" width="17.33203125" customWidth="1"/>
    <col min="7410" max="7410" width="14.88671875" customWidth="1"/>
    <col min="7414" max="7414" width="10" customWidth="1"/>
    <col min="7661" max="7661" width="23.33203125" customWidth="1"/>
    <col min="7662" max="7662" width="18.5546875" customWidth="1"/>
    <col min="7663" max="7663" width="15.33203125" customWidth="1"/>
    <col min="7664" max="7664" width="13.44140625" customWidth="1"/>
    <col min="7665" max="7665" width="17.33203125" customWidth="1"/>
    <col min="7666" max="7666" width="14.88671875" customWidth="1"/>
    <col min="7670" max="7670" width="10" customWidth="1"/>
    <col min="7917" max="7917" width="23.33203125" customWidth="1"/>
    <col min="7918" max="7918" width="18.5546875" customWidth="1"/>
    <col min="7919" max="7919" width="15.33203125" customWidth="1"/>
    <col min="7920" max="7920" width="13.44140625" customWidth="1"/>
    <col min="7921" max="7921" width="17.33203125" customWidth="1"/>
    <col min="7922" max="7922" width="14.88671875" customWidth="1"/>
    <col min="7926" max="7926" width="10" customWidth="1"/>
    <col min="8173" max="8173" width="23.33203125" customWidth="1"/>
    <col min="8174" max="8174" width="18.5546875" customWidth="1"/>
    <col min="8175" max="8175" width="15.33203125" customWidth="1"/>
    <col min="8176" max="8176" width="13.44140625" customWidth="1"/>
    <col min="8177" max="8177" width="17.33203125" customWidth="1"/>
    <col min="8178" max="8178" width="14.88671875" customWidth="1"/>
    <col min="8182" max="8182" width="10" customWidth="1"/>
    <col min="8429" max="8429" width="23.33203125" customWidth="1"/>
    <col min="8430" max="8430" width="18.5546875" customWidth="1"/>
    <col min="8431" max="8431" width="15.33203125" customWidth="1"/>
    <col min="8432" max="8432" width="13.44140625" customWidth="1"/>
    <col min="8433" max="8433" width="17.33203125" customWidth="1"/>
    <col min="8434" max="8434" width="14.88671875" customWidth="1"/>
    <col min="8438" max="8438" width="10" customWidth="1"/>
    <col min="8685" max="8685" width="23.33203125" customWidth="1"/>
    <col min="8686" max="8686" width="18.5546875" customWidth="1"/>
    <col min="8687" max="8687" width="15.33203125" customWidth="1"/>
    <col min="8688" max="8688" width="13.44140625" customWidth="1"/>
    <col min="8689" max="8689" width="17.33203125" customWidth="1"/>
    <col min="8690" max="8690" width="14.88671875" customWidth="1"/>
    <col min="8694" max="8694" width="10" customWidth="1"/>
    <col min="8941" max="8941" width="23.33203125" customWidth="1"/>
    <col min="8942" max="8942" width="18.5546875" customWidth="1"/>
    <col min="8943" max="8943" width="15.33203125" customWidth="1"/>
    <col min="8944" max="8944" width="13.44140625" customWidth="1"/>
    <col min="8945" max="8945" width="17.33203125" customWidth="1"/>
    <col min="8946" max="8946" width="14.88671875" customWidth="1"/>
    <col min="8950" max="8950" width="10" customWidth="1"/>
    <col min="9197" max="9197" width="23.33203125" customWidth="1"/>
    <col min="9198" max="9198" width="18.5546875" customWidth="1"/>
    <col min="9199" max="9199" width="15.33203125" customWidth="1"/>
    <col min="9200" max="9200" width="13.44140625" customWidth="1"/>
    <col min="9201" max="9201" width="17.33203125" customWidth="1"/>
    <col min="9202" max="9202" width="14.88671875" customWidth="1"/>
    <col min="9206" max="9206" width="10" customWidth="1"/>
    <col min="9453" max="9453" width="23.33203125" customWidth="1"/>
    <col min="9454" max="9454" width="18.5546875" customWidth="1"/>
    <col min="9455" max="9455" width="15.33203125" customWidth="1"/>
    <col min="9456" max="9456" width="13.44140625" customWidth="1"/>
    <col min="9457" max="9457" width="17.33203125" customWidth="1"/>
    <col min="9458" max="9458" width="14.88671875" customWidth="1"/>
    <col min="9462" max="9462" width="10" customWidth="1"/>
    <col min="9709" max="9709" width="23.33203125" customWidth="1"/>
    <col min="9710" max="9710" width="18.5546875" customWidth="1"/>
    <col min="9711" max="9711" width="15.33203125" customWidth="1"/>
    <col min="9712" max="9712" width="13.44140625" customWidth="1"/>
    <col min="9713" max="9713" width="17.33203125" customWidth="1"/>
    <col min="9714" max="9714" width="14.88671875" customWidth="1"/>
    <col min="9718" max="9718" width="10" customWidth="1"/>
    <col min="9965" max="9965" width="23.33203125" customWidth="1"/>
    <col min="9966" max="9966" width="18.5546875" customWidth="1"/>
    <col min="9967" max="9967" width="15.33203125" customWidth="1"/>
    <col min="9968" max="9968" width="13.44140625" customWidth="1"/>
    <col min="9969" max="9969" width="17.33203125" customWidth="1"/>
    <col min="9970" max="9970" width="14.88671875" customWidth="1"/>
    <col min="9974" max="9974" width="10" customWidth="1"/>
    <col min="10221" max="10221" width="23.33203125" customWidth="1"/>
    <col min="10222" max="10222" width="18.5546875" customWidth="1"/>
    <col min="10223" max="10223" width="15.33203125" customWidth="1"/>
    <col min="10224" max="10224" width="13.44140625" customWidth="1"/>
    <col min="10225" max="10225" width="17.33203125" customWidth="1"/>
    <col min="10226" max="10226" width="14.88671875" customWidth="1"/>
    <col min="10230" max="10230" width="10" customWidth="1"/>
    <col min="10477" max="10477" width="23.33203125" customWidth="1"/>
    <col min="10478" max="10478" width="18.5546875" customWidth="1"/>
    <col min="10479" max="10479" width="15.33203125" customWidth="1"/>
    <col min="10480" max="10480" width="13.44140625" customWidth="1"/>
    <col min="10481" max="10481" width="17.33203125" customWidth="1"/>
    <col min="10482" max="10482" width="14.88671875" customWidth="1"/>
    <col min="10486" max="10486" width="10" customWidth="1"/>
    <col min="10733" max="10733" width="23.33203125" customWidth="1"/>
    <col min="10734" max="10734" width="18.5546875" customWidth="1"/>
    <col min="10735" max="10735" width="15.33203125" customWidth="1"/>
    <col min="10736" max="10736" width="13.44140625" customWidth="1"/>
    <col min="10737" max="10737" width="17.33203125" customWidth="1"/>
    <col min="10738" max="10738" width="14.88671875" customWidth="1"/>
    <col min="10742" max="10742" width="10" customWidth="1"/>
    <col min="10989" max="10989" width="23.33203125" customWidth="1"/>
    <col min="10990" max="10990" width="18.5546875" customWidth="1"/>
    <col min="10991" max="10991" width="15.33203125" customWidth="1"/>
    <col min="10992" max="10992" width="13.44140625" customWidth="1"/>
    <col min="10993" max="10993" width="17.33203125" customWidth="1"/>
    <col min="10994" max="10994" width="14.88671875" customWidth="1"/>
    <col min="10998" max="10998" width="10" customWidth="1"/>
    <col min="11245" max="11245" width="23.33203125" customWidth="1"/>
    <col min="11246" max="11246" width="18.5546875" customWidth="1"/>
    <col min="11247" max="11247" width="15.33203125" customWidth="1"/>
    <col min="11248" max="11248" width="13.44140625" customWidth="1"/>
    <col min="11249" max="11249" width="17.33203125" customWidth="1"/>
    <col min="11250" max="11250" width="14.88671875" customWidth="1"/>
    <col min="11254" max="11254" width="10" customWidth="1"/>
    <col min="11501" max="11501" width="23.33203125" customWidth="1"/>
    <col min="11502" max="11502" width="18.5546875" customWidth="1"/>
    <col min="11503" max="11503" width="15.33203125" customWidth="1"/>
    <col min="11504" max="11504" width="13.44140625" customWidth="1"/>
    <col min="11505" max="11505" width="17.33203125" customWidth="1"/>
    <col min="11506" max="11506" width="14.88671875" customWidth="1"/>
    <col min="11510" max="11510" width="10" customWidth="1"/>
    <col min="11757" max="11757" width="23.33203125" customWidth="1"/>
    <col min="11758" max="11758" width="18.5546875" customWidth="1"/>
    <col min="11759" max="11759" width="15.33203125" customWidth="1"/>
    <col min="11760" max="11760" width="13.44140625" customWidth="1"/>
    <col min="11761" max="11761" width="17.33203125" customWidth="1"/>
    <col min="11762" max="11762" width="14.88671875" customWidth="1"/>
    <col min="11766" max="11766" width="10" customWidth="1"/>
    <col min="12013" max="12013" width="23.33203125" customWidth="1"/>
    <col min="12014" max="12014" width="18.5546875" customWidth="1"/>
    <col min="12015" max="12015" width="15.33203125" customWidth="1"/>
    <col min="12016" max="12016" width="13.44140625" customWidth="1"/>
    <col min="12017" max="12017" width="17.33203125" customWidth="1"/>
    <col min="12018" max="12018" width="14.88671875" customWidth="1"/>
    <col min="12022" max="12022" width="10" customWidth="1"/>
    <col min="12269" max="12269" width="23.33203125" customWidth="1"/>
    <col min="12270" max="12270" width="18.5546875" customWidth="1"/>
    <col min="12271" max="12271" width="15.33203125" customWidth="1"/>
    <col min="12272" max="12272" width="13.44140625" customWidth="1"/>
    <col min="12273" max="12273" width="17.33203125" customWidth="1"/>
    <col min="12274" max="12274" width="14.88671875" customWidth="1"/>
    <col min="12278" max="12278" width="10" customWidth="1"/>
    <col min="12525" max="12525" width="23.33203125" customWidth="1"/>
    <col min="12526" max="12526" width="18.5546875" customWidth="1"/>
    <col min="12527" max="12527" width="15.33203125" customWidth="1"/>
    <col min="12528" max="12528" width="13.44140625" customWidth="1"/>
    <col min="12529" max="12529" width="17.33203125" customWidth="1"/>
    <col min="12530" max="12530" width="14.88671875" customWidth="1"/>
    <col min="12534" max="12534" width="10" customWidth="1"/>
    <col min="12781" max="12781" width="23.33203125" customWidth="1"/>
    <col min="12782" max="12782" width="18.5546875" customWidth="1"/>
    <col min="12783" max="12783" width="15.33203125" customWidth="1"/>
    <col min="12784" max="12784" width="13.44140625" customWidth="1"/>
    <col min="12785" max="12785" width="17.33203125" customWidth="1"/>
    <col min="12786" max="12786" width="14.88671875" customWidth="1"/>
    <col min="12790" max="12790" width="10" customWidth="1"/>
    <col min="13037" max="13037" width="23.33203125" customWidth="1"/>
    <col min="13038" max="13038" width="18.5546875" customWidth="1"/>
    <col min="13039" max="13039" width="15.33203125" customWidth="1"/>
    <col min="13040" max="13040" width="13.44140625" customWidth="1"/>
    <col min="13041" max="13041" width="17.33203125" customWidth="1"/>
    <col min="13042" max="13042" width="14.88671875" customWidth="1"/>
    <col min="13046" max="13046" width="10" customWidth="1"/>
    <col min="13293" max="13293" width="23.33203125" customWidth="1"/>
    <col min="13294" max="13294" width="18.5546875" customWidth="1"/>
    <col min="13295" max="13295" width="15.33203125" customWidth="1"/>
    <col min="13296" max="13296" width="13.44140625" customWidth="1"/>
    <col min="13297" max="13297" width="17.33203125" customWidth="1"/>
    <col min="13298" max="13298" width="14.88671875" customWidth="1"/>
    <col min="13302" max="13302" width="10" customWidth="1"/>
    <col min="13549" max="13549" width="23.33203125" customWidth="1"/>
    <col min="13550" max="13550" width="18.5546875" customWidth="1"/>
    <col min="13551" max="13551" width="15.33203125" customWidth="1"/>
    <col min="13552" max="13552" width="13.44140625" customWidth="1"/>
    <col min="13553" max="13553" width="17.33203125" customWidth="1"/>
    <col min="13554" max="13554" width="14.88671875" customWidth="1"/>
    <col min="13558" max="13558" width="10" customWidth="1"/>
    <col min="13805" max="13805" width="23.33203125" customWidth="1"/>
    <col min="13806" max="13806" width="18.5546875" customWidth="1"/>
    <col min="13807" max="13807" width="15.33203125" customWidth="1"/>
    <col min="13808" max="13808" width="13.44140625" customWidth="1"/>
    <col min="13809" max="13809" width="17.33203125" customWidth="1"/>
    <col min="13810" max="13810" width="14.88671875" customWidth="1"/>
    <col min="13814" max="13814" width="10" customWidth="1"/>
    <col min="14061" max="14061" width="23.33203125" customWidth="1"/>
    <col min="14062" max="14062" width="18.5546875" customWidth="1"/>
    <col min="14063" max="14063" width="15.33203125" customWidth="1"/>
    <col min="14064" max="14064" width="13.44140625" customWidth="1"/>
    <col min="14065" max="14065" width="17.33203125" customWidth="1"/>
    <col min="14066" max="14066" width="14.88671875" customWidth="1"/>
    <col min="14070" max="14070" width="10" customWidth="1"/>
    <col min="14317" max="14317" width="23.33203125" customWidth="1"/>
    <col min="14318" max="14318" width="18.5546875" customWidth="1"/>
    <col min="14319" max="14319" width="15.33203125" customWidth="1"/>
    <col min="14320" max="14320" width="13.44140625" customWidth="1"/>
    <col min="14321" max="14321" width="17.33203125" customWidth="1"/>
    <col min="14322" max="14322" width="14.88671875" customWidth="1"/>
    <col min="14326" max="14326" width="10" customWidth="1"/>
    <col min="14573" max="14573" width="23.33203125" customWidth="1"/>
    <col min="14574" max="14574" width="18.5546875" customWidth="1"/>
    <col min="14575" max="14575" width="15.33203125" customWidth="1"/>
    <col min="14576" max="14576" width="13.44140625" customWidth="1"/>
    <col min="14577" max="14577" width="17.33203125" customWidth="1"/>
    <col min="14578" max="14578" width="14.88671875" customWidth="1"/>
    <col min="14582" max="14582" width="10" customWidth="1"/>
    <col min="14829" max="14829" width="23.33203125" customWidth="1"/>
    <col min="14830" max="14830" width="18.5546875" customWidth="1"/>
    <col min="14831" max="14831" width="15.33203125" customWidth="1"/>
    <col min="14832" max="14832" width="13.44140625" customWidth="1"/>
    <col min="14833" max="14833" width="17.33203125" customWidth="1"/>
    <col min="14834" max="14834" width="14.88671875" customWidth="1"/>
    <col min="14838" max="14838" width="10" customWidth="1"/>
    <col min="15085" max="15085" width="23.33203125" customWidth="1"/>
    <col min="15086" max="15086" width="18.5546875" customWidth="1"/>
    <col min="15087" max="15087" width="15.33203125" customWidth="1"/>
    <col min="15088" max="15088" width="13.44140625" customWidth="1"/>
    <col min="15089" max="15089" width="17.33203125" customWidth="1"/>
    <col min="15090" max="15090" width="14.88671875" customWidth="1"/>
    <col min="15094" max="15094" width="10" customWidth="1"/>
    <col min="15341" max="15341" width="23.33203125" customWidth="1"/>
    <col min="15342" max="15342" width="18.5546875" customWidth="1"/>
    <col min="15343" max="15343" width="15.33203125" customWidth="1"/>
    <col min="15344" max="15344" width="13.44140625" customWidth="1"/>
    <col min="15345" max="15345" width="17.33203125" customWidth="1"/>
    <col min="15346" max="15346" width="14.88671875" customWidth="1"/>
    <col min="15350" max="15350" width="10" customWidth="1"/>
    <col min="15597" max="15597" width="23.33203125" customWidth="1"/>
    <col min="15598" max="15598" width="18.5546875" customWidth="1"/>
    <col min="15599" max="15599" width="15.33203125" customWidth="1"/>
    <col min="15600" max="15600" width="13.44140625" customWidth="1"/>
    <col min="15601" max="15601" width="17.33203125" customWidth="1"/>
    <col min="15602" max="15602" width="14.88671875" customWidth="1"/>
    <col min="15606" max="15606" width="10" customWidth="1"/>
    <col min="15853" max="15853" width="23.33203125" customWidth="1"/>
    <col min="15854" max="15854" width="18.5546875" customWidth="1"/>
    <col min="15855" max="15855" width="15.33203125" customWidth="1"/>
    <col min="15856" max="15856" width="13.44140625" customWidth="1"/>
    <col min="15857" max="15857" width="17.33203125" customWidth="1"/>
    <col min="15858" max="15858" width="14.88671875" customWidth="1"/>
    <col min="15862" max="15862" width="10" customWidth="1"/>
    <col min="16109" max="16109" width="23.33203125" customWidth="1"/>
    <col min="16110" max="16110" width="18.5546875" customWidth="1"/>
    <col min="16111" max="16111" width="15.33203125" customWidth="1"/>
    <col min="16112" max="16112" width="13.44140625" customWidth="1"/>
    <col min="16113" max="16113" width="17.33203125" customWidth="1"/>
    <col min="16114" max="16114" width="14.88671875" customWidth="1"/>
    <col min="16118" max="16118" width="10" customWidth="1"/>
  </cols>
  <sheetData>
    <row r="1" spans="1:23" ht="16.2" thickBot="1" x14ac:dyDescent="0.35">
      <c r="A1" s="246" t="s">
        <v>205</v>
      </c>
      <c r="N1" s="30"/>
      <c r="O1" s="30"/>
      <c r="P1" s="30"/>
      <c r="Q1" s="30"/>
    </row>
    <row r="2" spans="1:23" s="317" customFormat="1" ht="31.2" customHeight="1" thickTop="1" thickBot="1" x14ac:dyDescent="0.35">
      <c r="A2" s="322"/>
      <c r="B2" s="404" t="s">
        <v>73</v>
      </c>
      <c r="C2" s="405"/>
      <c r="D2" s="406"/>
      <c r="E2" s="404" t="s">
        <v>76</v>
      </c>
      <c r="F2" s="405"/>
      <c r="G2" s="406"/>
      <c r="H2" s="328" t="s">
        <v>35</v>
      </c>
      <c r="I2" s="323" t="s">
        <v>196</v>
      </c>
      <c r="J2" s="315" t="s">
        <v>72</v>
      </c>
      <c r="K2" s="316" t="s">
        <v>171</v>
      </c>
      <c r="M2" s="318" t="s">
        <v>204</v>
      </c>
      <c r="N2" s="319"/>
      <c r="O2" s="320"/>
      <c r="P2" s="319"/>
      <c r="Q2" s="321"/>
      <c r="R2" s="317" t="s">
        <v>148</v>
      </c>
      <c r="S2" s="317" t="s">
        <v>98</v>
      </c>
    </row>
    <row r="3" spans="1:23" ht="14.4" customHeight="1" thickBot="1" x14ac:dyDescent="0.35">
      <c r="A3" s="324" t="s">
        <v>0</v>
      </c>
      <c r="B3" s="329" t="s">
        <v>74</v>
      </c>
      <c r="C3" s="325" t="s">
        <v>143</v>
      </c>
      <c r="D3" s="326" t="s">
        <v>6</v>
      </c>
      <c r="E3" s="329" t="s">
        <v>74</v>
      </c>
      <c r="F3" s="325" t="s">
        <v>77</v>
      </c>
      <c r="G3" s="326" t="s">
        <v>6</v>
      </c>
      <c r="H3" s="327" t="s">
        <v>6</v>
      </c>
      <c r="I3" s="325" t="s">
        <v>6</v>
      </c>
      <c r="J3" s="195"/>
      <c r="M3" s="203"/>
      <c r="N3" s="30"/>
      <c r="O3" s="30"/>
      <c r="P3" s="204"/>
      <c r="Q3" s="205"/>
    </row>
    <row r="4" spans="1:23" x14ac:dyDescent="0.3">
      <c r="A4" s="256">
        <v>42527</v>
      </c>
      <c r="B4" s="330" t="s">
        <v>109</v>
      </c>
      <c r="C4" s="258" t="s">
        <v>109</v>
      </c>
      <c r="D4" s="304" t="s">
        <v>109</v>
      </c>
      <c r="E4" s="330" t="s">
        <v>109</v>
      </c>
      <c r="F4" s="258" t="s">
        <v>109</v>
      </c>
      <c r="G4" s="290" t="s">
        <v>109</v>
      </c>
      <c r="H4" s="290">
        <v>58</v>
      </c>
      <c r="I4" s="258">
        <f>SUM(D4,F4,H4)</f>
        <v>58</v>
      </c>
      <c r="J4" s="267" t="s">
        <v>221</v>
      </c>
      <c r="M4" s="203" t="s">
        <v>35</v>
      </c>
      <c r="N4" s="1"/>
      <c r="O4" s="1">
        <v>215</v>
      </c>
      <c r="P4" s="31" t="s">
        <v>144</v>
      </c>
      <c r="Q4" s="205"/>
      <c r="R4">
        <f>H42</f>
        <v>215</v>
      </c>
      <c r="S4">
        <f>O4-R4</f>
        <v>0</v>
      </c>
    </row>
    <row r="5" spans="1:23" x14ac:dyDescent="0.3">
      <c r="A5" s="256">
        <v>42533</v>
      </c>
      <c r="B5" s="330">
        <v>7</v>
      </c>
      <c r="C5" s="258">
        <v>4</v>
      </c>
      <c r="D5" s="257">
        <f>SUM(B5:C5)</f>
        <v>11</v>
      </c>
      <c r="E5" s="330" t="s">
        <v>109</v>
      </c>
      <c r="F5" s="258">
        <v>1</v>
      </c>
      <c r="G5" s="293">
        <f>F5</f>
        <v>1</v>
      </c>
      <c r="H5" s="291">
        <v>62</v>
      </c>
      <c r="I5" s="258">
        <f>SUM(D5,F5,H5)+I4</f>
        <v>132</v>
      </c>
      <c r="J5" s="259" t="s">
        <v>217</v>
      </c>
      <c r="M5" s="203" t="s">
        <v>36</v>
      </c>
      <c r="N5" s="1"/>
      <c r="O5" s="1">
        <v>601</v>
      </c>
      <c r="P5" s="31" t="s">
        <v>144</v>
      </c>
      <c r="Q5" s="207"/>
      <c r="R5">
        <f>G42</f>
        <v>219</v>
      </c>
      <c r="S5">
        <f t="shared" ref="S5:S6" si="0">O5-R5</f>
        <v>382</v>
      </c>
    </row>
    <row r="6" spans="1:23" x14ac:dyDescent="0.3">
      <c r="A6" s="256">
        <v>42534</v>
      </c>
      <c r="B6" s="330">
        <v>4</v>
      </c>
      <c r="C6" s="258" t="s">
        <v>109</v>
      </c>
      <c r="D6" s="257">
        <f t="shared" ref="D6:D41" si="1">SUM(B6:C6)</f>
        <v>4</v>
      </c>
      <c r="E6" s="330" t="s">
        <v>109</v>
      </c>
      <c r="F6" s="258">
        <v>7</v>
      </c>
      <c r="G6" s="293">
        <f t="shared" ref="G6:G24" si="2">F6</f>
        <v>7</v>
      </c>
      <c r="H6" s="291">
        <v>38</v>
      </c>
      <c r="I6" s="258">
        <f t="shared" ref="I6:I31" si="3">SUM(D6,F6,H6)+I5</f>
        <v>181</v>
      </c>
      <c r="J6" s="259" t="s">
        <v>218</v>
      </c>
      <c r="K6" t="s">
        <v>206</v>
      </c>
      <c r="M6" s="203" t="s">
        <v>37</v>
      </c>
      <c r="N6" s="1"/>
      <c r="O6" s="1">
        <v>424</v>
      </c>
      <c r="P6" s="31" t="s">
        <v>144</v>
      </c>
      <c r="Q6" s="208"/>
      <c r="R6">
        <f>D42</f>
        <v>424</v>
      </c>
      <c r="S6">
        <f t="shared" si="0"/>
        <v>0</v>
      </c>
    </row>
    <row r="7" spans="1:23" ht="15" thickBot="1" x14ac:dyDescent="0.35">
      <c r="A7" s="256">
        <v>42535</v>
      </c>
      <c r="B7" s="330">
        <v>4</v>
      </c>
      <c r="C7" s="258">
        <v>8</v>
      </c>
      <c r="D7" s="257">
        <f>SUM(B7:C7)</f>
        <v>12</v>
      </c>
      <c r="E7" s="330" t="s">
        <v>109</v>
      </c>
      <c r="F7" s="258">
        <v>3</v>
      </c>
      <c r="G7" s="293">
        <f t="shared" si="2"/>
        <v>3</v>
      </c>
      <c r="H7" s="291" t="s">
        <v>109</v>
      </c>
      <c r="I7" s="258">
        <f t="shared" si="3"/>
        <v>196</v>
      </c>
      <c r="J7" s="259" t="s">
        <v>219</v>
      </c>
      <c r="M7" s="209"/>
      <c r="N7" s="210"/>
      <c r="O7" s="210">
        <f>SUM(O4:O6)</f>
        <v>1240</v>
      </c>
      <c r="P7" s="210"/>
      <c r="Q7" s="211"/>
      <c r="R7">
        <f>SUM(R4:R6)</f>
        <v>858</v>
      </c>
      <c r="S7">
        <f>SUM(S4:S6)</f>
        <v>382</v>
      </c>
    </row>
    <row r="8" spans="1:23" ht="15" thickTop="1" x14ac:dyDescent="0.3">
      <c r="A8" s="256">
        <v>42540</v>
      </c>
      <c r="B8" s="330">
        <v>0</v>
      </c>
      <c r="C8" s="258">
        <v>3</v>
      </c>
      <c r="D8" s="257">
        <f>SUM(B8:C8)</f>
        <v>3</v>
      </c>
      <c r="E8" s="330" t="s">
        <v>109</v>
      </c>
      <c r="F8" s="258">
        <v>6</v>
      </c>
      <c r="G8" s="293">
        <f t="shared" si="2"/>
        <v>6</v>
      </c>
      <c r="H8" s="291">
        <v>57</v>
      </c>
      <c r="I8" s="258">
        <f t="shared" si="3"/>
        <v>262</v>
      </c>
      <c r="J8" s="259" t="s">
        <v>219</v>
      </c>
    </row>
    <row r="9" spans="1:23" x14ac:dyDescent="0.3">
      <c r="A9" s="256">
        <v>42541</v>
      </c>
      <c r="B9" s="330">
        <v>2</v>
      </c>
      <c r="C9" s="258">
        <v>3</v>
      </c>
      <c r="D9" s="257">
        <f t="shared" si="1"/>
        <v>5</v>
      </c>
      <c r="E9" s="330" t="s">
        <v>109</v>
      </c>
      <c r="F9" s="258">
        <v>12</v>
      </c>
      <c r="G9" s="293">
        <f t="shared" si="2"/>
        <v>12</v>
      </c>
      <c r="H9" s="291" t="s">
        <v>109</v>
      </c>
      <c r="I9" s="258">
        <f t="shared" si="3"/>
        <v>279</v>
      </c>
      <c r="J9" s="259" t="s">
        <v>215</v>
      </c>
      <c r="O9">
        <f>1240-1068</f>
        <v>172</v>
      </c>
    </row>
    <row r="10" spans="1:23" x14ac:dyDescent="0.3">
      <c r="A10" s="256">
        <v>42542</v>
      </c>
      <c r="B10" s="330">
        <v>1</v>
      </c>
      <c r="C10" s="289">
        <v>6</v>
      </c>
      <c r="D10" s="257">
        <f t="shared" si="1"/>
        <v>7</v>
      </c>
      <c r="E10" s="330" t="s">
        <v>109</v>
      </c>
      <c r="F10" s="258">
        <v>8</v>
      </c>
      <c r="G10" s="293">
        <f t="shared" si="2"/>
        <v>8</v>
      </c>
      <c r="H10" s="291" t="s">
        <v>109</v>
      </c>
      <c r="I10" s="258">
        <f t="shared" si="3"/>
        <v>294</v>
      </c>
      <c r="J10" s="259" t="s">
        <v>220</v>
      </c>
    </row>
    <row r="11" spans="1:23" x14ac:dyDescent="0.3">
      <c r="A11" s="256">
        <v>42544</v>
      </c>
      <c r="B11" s="330">
        <v>0</v>
      </c>
      <c r="C11" s="258">
        <v>10</v>
      </c>
      <c r="D11" s="257">
        <f t="shared" si="1"/>
        <v>10</v>
      </c>
      <c r="E11" s="330" t="s">
        <v>109</v>
      </c>
      <c r="F11" s="258">
        <v>2</v>
      </c>
      <c r="G11" s="293">
        <f t="shared" si="2"/>
        <v>2</v>
      </c>
      <c r="H11" s="291" t="s">
        <v>109</v>
      </c>
      <c r="I11" s="258">
        <f t="shared" si="3"/>
        <v>306</v>
      </c>
      <c r="J11" s="267" t="s">
        <v>215</v>
      </c>
    </row>
    <row r="12" spans="1:23" ht="15" thickBot="1" x14ac:dyDescent="0.35">
      <c r="A12" s="256">
        <v>42547</v>
      </c>
      <c r="B12" s="330">
        <v>0</v>
      </c>
      <c r="C12" s="289">
        <v>10</v>
      </c>
      <c r="D12" s="257">
        <f t="shared" si="1"/>
        <v>10</v>
      </c>
      <c r="E12" s="330" t="s">
        <v>109</v>
      </c>
      <c r="F12" s="258">
        <v>5</v>
      </c>
      <c r="G12" s="293">
        <f t="shared" si="2"/>
        <v>5</v>
      </c>
      <c r="H12" s="291" t="s">
        <v>109</v>
      </c>
      <c r="I12" s="258">
        <f t="shared" si="3"/>
        <v>321</v>
      </c>
      <c r="J12" s="259" t="s">
        <v>216</v>
      </c>
      <c r="M12" s="105" t="s">
        <v>90</v>
      </c>
    </row>
    <row r="13" spans="1:23" ht="15" thickBot="1" x14ac:dyDescent="0.35">
      <c r="A13" s="256">
        <v>42548</v>
      </c>
      <c r="B13" s="330">
        <v>6</v>
      </c>
      <c r="C13" s="258">
        <v>10</v>
      </c>
      <c r="D13" s="257">
        <f t="shared" si="1"/>
        <v>16</v>
      </c>
      <c r="E13" s="330" t="s">
        <v>109</v>
      </c>
      <c r="F13" s="258">
        <v>11</v>
      </c>
      <c r="G13" s="293">
        <f t="shared" si="2"/>
        <v>11</v>
      </c>
      <c r="H13" s="291" t="s">
        <v>109</v>
      </c>
      <c r="I13" s="258">
        <f t="shared" si="3"/>
        <v>348</v>
      </c>
      <c r="J13" s="259" t="s">
        <v>215</v>
      </c>
      <c r="M13" s="270" t="s">
        <v>0</v>
      </c>
      <c r="N13" s="265" t="s">
        <v>91</v>
      </c>
      <c r="O13" s="271" t="s">
        <v>149</v>
      </c>
      <c r="P13" s="271" t="s">
        <v>151</v>
      </c>
      <c r="Q13" s="266" t="s">
        <v>92</v>
      </c>
      <c r="R13" s="273"/>
      <c r="S13" s="273"/>
      <c r="T13" s="273"/>
      <c r="U13" s="273"/>
      <c r="V13" s="273"/>
      <c r="W13" s="274"/>
    </row>
    <row r="14" spans="1:23" x14ac:dyDescent="0.3">
      <c r="A14" s="256">
        <v>42555</v>
      </c>
      <c r="B14" s="330">
        <v>12</v>
      </c>
      <c r="C14" s="288">
        <v>5</v>
      </c>
      <c r="D14" s="257">
        <f t="shared" si="1"/>
        <v>17</v>
      </c>
      <c r="E14" s="330" t="s">
        <v>109</v>
      </c>
      <c r="F14" s="258">
        <v>7</v>
      </c>
      <c r="G14" s="293">
        <f t="shared" si="2"/>
        <v>7</v>
      </c>
      <c r="H14" s="291" t="s">
        <v>109</v>
      </c>
      <c r="I14" s="258">
        <f t="shared" si="3"/>
        <v>372</v>
      </c>
      <c r="J14" s="259" t="s">
        <v>215</v>
      </c>
      <c r="M14" s="305">
        <v>42529</v>
      </c>
      <c r="N14" s="306">
        <v>1</v>
      </c>
      <c r="O14" s="307" t="s">
        <v>150</v>
      </c>
      <c r="P14" s="308" t="s">
        <v>202</v>
      </c>
      <c r="Q14" s="309" t="s">
        <v>213</v>
      </c>
      <c r="R14" s="306"/>
      <c r="S14" s="310"/>
      <c r="T14" s="310"/>
      <c r="U14" s="310"/>
      <c r="V14" s="310"/>
      <c r="W14" s="311"/>
    </row>
    <row r="15" spans="1:23" x14ac:dyDescent="0.3">
      <c r="A15" s="256">
        <v>42558</v>
      </c>
      <c r="B15" s="330">
        <v>12</v>
      </c>
      <c r="C15" s="258">
        <v>19</v>
      </c>
      <c r="D15" s="257">
        <f t="shared" si="1"/>
        <v>31</v>
      </c>
      <c r="E15" s="330" t="s">
        <v>109</v>
      </c>
      <c r="F15" s="258">
        <v>3</v>
      </c>
      <c r="G15" s="293">
        <f t="shared" si="2"/>
        <v>3</v>
      </c>
      <c r="H15" s="291" t="s">
        <v>109</v>
      </c>
      <c r="I15" s="258">
        <f t="shared" si="3"/>
        <v>406</v>
      </c>
      <c r="J15" s="259" t="s">
        <v>215</v>
      </c>
      <c r="K15" t="s">
        <v>226</v>
      </c>
      <c r="M15" s="256">
        <v>42535</v>
      </c>
      <c r="N15" s="259">
        <v>2</v>
      </c>
      <c r="O15" s="267" t="s">
        <v>150</v>
      </c>
      <c r="P15" s="280">
        <v>42534</v>
      </c>
      <c r="Q15" s="276" t="s">
        <v>210</v>
      </c>
      <c r="R15" s="259"/>
      <c r="S15" s="277"/>
      <c r="T15" s="277"/>
      <c r="U15" s="277"/>
      <c r="V15" s="277"/>
      <c r="W15" s="278"/>
    </row>
    <row r="16" spans="1:23" x14ac:dyDescent="0.3">
      <c r="A16" s="256">
        <v>42559</v>
      </c>
      <c r="B16" s="330">
        <v>1</v>
      </c>
      <c r="C16" s="258">
        <v>12</v>
      </c>
      <c r="D16" s="257">
        <f t="shared" si="1"/>
        <v>13</v>
      </c>
      <c r="E16" s="330" t="s">
        <v>109</v>
      </c>
      <c r="F16" s="258">
        <v>1</v>
      </c>
      <c r="G16" s="293">
        <f t="shared" si="2"/>
        <v>1</v>
      </c>
      <c r="H16" s="291" t="s">
        <v>109</v>
      </c>
      <c r="I16" s="258">
        <f t="shared" si="3"/>
        <v>420</v>
      </c>
      <c r="J16" s="259" t="s">
        <v>215</v>
      </c>
      <c r="M16" s="256">
        <v>42535</v>
      </c>
      <c r="N16" s="259">
        <v>1</v>
      </c>
      <c r="O16" s="267" t="s">
        <v>158</v>
      </c>
      <c r="P16" s="280">
        <v>42534</v>
      </c>
      <c r="Q16" s="276" t="s">
        <v>212</v>
      </c>
      <c r="R16" s="259"/>
      <c r="S16" s="277"/>
      <c r="T16" s="277"/>
      <c r="U16" s="277"/>
      <c r="V16" s="277"/>
      <c r="W16" s="278"/>
    </row>
    <row r="17" spans="1:23" x14ac:dyDescent="0.3">
      <c r="A17" s="256">
        <v>42567</v>
      </c>
      <c r="B17" s="330">
        <v>2</v>
      </c>
      <c r="C17" s="258">
        <v>8</v>
      </c>
      <c r="D17" s="257">
        <f t="shared" si="1"/>
        <v>10</v>
      </c>
      <c r="E17" s="330" t="s">
        <v>109</v>
      </c>
      <c r="F17" s="258">
        <v>1</v>
      </c>
      <c r="G17" s="293">
        <f t="shared" si="2"/>
        <v>1</v>
      </c>
      <c r="H17" s="291" t="s">
        <v>109</v>
      </c>
      <c r="I17" s="258">
        <f t="shared" si="3"/>
        <v>431</v>
      </c>
      <c r="J17" s="259" t="s">
        <v>215</v>
      </c>
      <c r="M17" s="256">
        <v>42536</v>
      </c>
      <c r="N17" s="259">
        <v>1</v>
      </c>
      <c r="O17" s="267" t="s">
        <v>158</v>
      </c>
      <c r="P17" s="275" t="s">
        <v>208</v>
      </c>
      <c r="Q17" s="276" t="s">
        <v>209</v>
      </c>
      <c r="R17" s="259"/>
      <c r="S17" s="277"/>
      <c r="T17" s="277"/>
      <c r="U17" s="277"/>
      <c r="V17" s="277"/>
      <c r="W17" s="278"/>
    </row>
    <row r="18" spans="1:23" x14ac:dyDescent="0.3">
      <c r="A18" s="295">
        <v>42568</v>
      </c>
      <c r="B18" s="333">
        <v>6</v>
      </c>
      <c r="C18" s="297">
        <v>7</v>
      </c>
      <c r="D18" s="296">
        <f t="shared" si="1"/>
        <v>13</v>
      </c>
      <c r="E18" s="330" t="s">
        <v>109</v>
      </c>
      <c r="F18" s="297">
        <v>6</v>
      </c>
      <c r="G18" s="293">
        <f t="shared" si="2"/>
        <v>6</v>
      </c>
      <c r="H18" s="298" t="s">
        <v>109</v>
      </c>
      <c r="I18" s="258">
        <f t="shared" si="3"/>
        <v>450</v>
      </c>
      <c r="J18" s="259" t="s">
        <v>216</v>
      </c>
      <c r="K18" s="113"/>
      <c r="M18" s="256">
        <v>42537</v>
      </c>
      <c r="N18" s="259">
        <v>1</v>
      </c>
      <c r="O18" s="267" t="s">
        <v>150</v>
      </c>
      <c r="P18" s="280">
        <v>42534</v>
      </c>
      <c r="Q18" s="276" t="s">
        <v>210</v>
      </c>
      <c r="R18" s="259"/>
      <c r="S18" s="277"/>
      <c r="T18" s="277"/>
      <c r="U18" s="277"/>
      <c r="V18" s="277"/>
      <c r="W18" s="278"/>
    </row>
    <row r="19" spans="1:23" x14ac:dyDescent="0.3">
      <c r="A19" s="256">
        <v>42569</v>
      </c>
      <c r="B19" s="330">
        <v>2</v>
      </c>
      <c r="C19" s="258">
        <v>8</v>
      </c>
      <c r="D19" s="257">
        <f t="shared" si="1"/>
        <v>10</v>
      </c>
      <c r="E19" s="330" t="s">
        <v>109</v>
      </c>
      <c r="F19" s="258">
        <v>1</v>
      </c>
      <c r="G19" s="293">
        <f t="shared" si="2"/>
        <v>1</v>
      </c>
      <c r="H19" s="291" t="s">
        <v>109</v>
      </c>
      <c r="I19" s="258">
        <f t="shared" si="3"/>
        <v>461</v>
      </c>
      <c r="J19" s="259" t="s">
        <v>215</v>
      </c>
      <c r="K19" s="113"/>
      <c r="M19" s="256">
        <v>42542</v>
      </c>
      <c r="N19" s="259">
        <v>1</v>
      </c>
      <c r="O19" s="267" t="s">
        <v>150</v>
      </c>
      <c r="P19" s="275" t="s">
        <v>207</v>
      </c>
      <c r="Q19" s="276" t="s">
        <v>210</v>
      </c>
      <c r="R19" s="259"/>
      <c r="S19" s="277"/>
      <c r="T19" s="277"/>
      <c r="U19" s="277"/>
      <c r="V19" s="277"/>
      <c r="W19" s="278"/>
    </row>
    <row r="20" spans="1:23" x14ac:dyDescent="0.3">
      <c r="A20" s="256">
        <v>42581</v>
      </c>
      <c r="B20" s="330">
        <v>1</v>
      </c>
      <c r="C20" s="258">
        <v>1</v>
      </c>
      <c r="D20" s="257">
        <f t="shared" si="1"/>
        <v>2</v>
      </c>
      <c r="E20" s="330" t="s">
        <v>109</v>
      </c>
      <c r="F20" s="258">
        <v>5</v>
      </c>
      <c r="G20" s="293">
        <f t="shared" si="2"/>
        <v>5</v>
      </c>
      <c r="H20" s="291" t="s">
        <v>109</v>
      </c>
      <c r="I20" s="258">
        <f t="shared" si="3"/>
        <v>468</v>
      </c>
      <c r="J20" s="259" t="s">
        <v>215</v>
      </c>
      <c r="K20" s="113"/>
      <c r="M20" s="256">
        <v>42544</v>
      </c>
      <c r="N20" s="279">
        <v>1</v>
      </c>
      <c r="O20" s="267" t="s">
        <v>161</v>
      </c>
      <c r="P20" s="280">
        <v>42542</v>
      </c>
      <c r="Q20" s="276" t="s">
        <v>211</v>
      </c>
      <c r="R20" s="259"/>
      <c r="S20" s="277"/>
      <c r="T20" s="277"/>
      <c r="U20" s="277"/>
      <c r="V20" s="277"/>
      <c r="W20" s="278"/>
    </row>
    <row r="21" spans="1:23" x14ac:dyDescent="0.3">
      <c r="A21" s="256">
        <v>42582</v>
      </c>
      <c r="B21" s="330">
        <v>0</v>
      </c>
      <c r="C21" s="258">
        <v>6</v>
      </c>
      <c r="D21" s="257">
        <f t="shared" si="1"/>
        <v>6</v>
      </c>
      <c r="E21" s="330" t="s">
        <v>109</v>
      </c>
      <c r="F21" s="258">
        <v>0</v>
      </c>
      <c r="G21" s="293">
        <f t="shared" si="2"/>
        <v>0</v>
      </c>
      <c r="H21" s="291" t="s">
        <v>109</v>
      </c>
      <c r="I21" s="258">
        <f t="shared" si="3"/>
        <v>474</v>
      </c>
      <c r="J21" s="259" t="s">
        <v>215</v>
      </c>
      <c r="K21" s="113"/>
      <c r="M21" s="256">
        <v>42551</v>
      </c>
      <c r="N21" s="267">
        <v>1</v>
      </c>
      <c r="O21" s="267" t="s">
        <v>150</v>
      </c>
      <c r="P21" s="294">
        <v>42540</v>
      </c>
      <c r="Q21" s="276" t="s">
        <v>210</v>
      </c>
      <c r="R21" s="259"/>
      <c r="S21" s="277"/>
      <c r="T21" s="277"/>
      <c r="U21" s="277"/>
      <c r="V21" s="277"/>
      <c r="W21" s="278"/>
    </row>
    <row r="22" spans="1:23" x14ac:dyDescent="0.3">
      <c r="A22" s="256">
        <v>42583</v>
      </c>
      <c r="B22" s="330">
        <v>0</v>
      </c>
      <c r="C22" s="258">
        <v>5</v>
      </c>
      <c r="D22" s="257">
        <f t="shared" si="1"/>
        <v>5</v>
      </c>
      <c r="E22" s="330" t="s">
        <v>109</v>
      </c>
      <c r="F22" s="258">
        <v>10</v>
      </c>
      <c r="G22" s="293">
        <f t="shared" si="2"/>
        <v>10</v>
      </c>
      <c r="H22" s="291" t="s">
        <v>109</v>
      </c>
      <c r="I22" s="258">
        <f t="shared" si="3"/>
        <v>489</v>
      </c>
      <c r="J22" s="259" t="s">
        <v>215</v>
      </c>
      <c r="M22" s="256">
        <v>42559</v>
      </c>
      <c r="N22" s="279">
        <v>2</v>
      </c>
      <c r="O22" s="267" t="s">
        <v>161</v>
      </c>
      <c r="P22" s="280">
        <v>42558</v>
      </c>
      <c r="Q22" s="276" t="s">
        <v>214</v>
      </c>
      <c r="R22" s="259"/>
      <c r="S22" s="277"/>
      <c r="T22" s="277"/>
      <c r="U22" s="277"/>
      <c r="V22" s="277"/>
      <c r="W22" s="278"/>
    </row>
    <row r="23" spans="1:23" x14ac:dyDescent="0.3">
      <c r="A23" s="256">
        <v>42586</v>
      </c>
      <c r="B23" s="330">
        <v>12</v>
      </c>
      <c r="C23" s="258">
        <v>2</v>
      </c>
      <c r="D23" s="257">
        <f t="shared" si="1"/>
        <v>14</v>
      </c>
      <c r="E23" s="330" t="s">
        <v>109</v>
      </c>
      <c r="F23" s="258">
        <v>18</v>
      </c>
      <c r="G23" s="293">
        <f t="shared" si="2"/>
        <v>18</v>
      </c>
      <c r="H23" s="291" t="s">
        <v>109</v>
      </c>
      <c r="I23" s="258">
        <f t="shared" si="3"/>
        <v>521</v>
      </c>
      <c r="J23" s="259" t="s">
        <v>215</v>
      </c>
      <c r="K23" s="113"/>
      <c r="M23" s="256">
        <v>42562</v>
      </c>
      <c r="N23" s="267">
        <v>1</v>
      </c>
      <c r="O23" s="259" t="s">
        <v>150</v>
      </c>
      <c r="P23" s="275" t="s">
        <v>207</v>
      </c>
      <c r="Q23" s="276" t="s">
        <v>210</v>
      </c>
      <c r="R23" s="259"/>
      <c r="S23" s="277"/>
      <c r="T23" s="277"/>
      <c r="U23" s="277"/>
      <c r="V23" s="277"/>
      <c r="W23" s="278"/>
    </row>
    <row r="24" spans="1:23" x14ac:dyDescent="0.3">
      <c r="A24" s="256">
        <v>42587</v>
      </c>
      <c r="B24" s="330">
        <v>2</v>
      </c>
      <c r="C24" s="258">
        <v>0</v>
      </c>
      <c r="D24" s="257">
        <f t="shared" si="1"/>
        <v>2</v>
      </c>
      <c r="E24" s="330" t="s">
        <v>109</v>
      </c>
      <c r="F24" s="258">
        <v>0</v>
      </c>
      <c r="G24" s="293">
        <f t="shared" si="2"/>
        <v>0</v>
      </c>
      <c r="H24" s="291" t="s">
        <v>109</v>
      </c>
      <c r="I24" s="258">
        <f t="shared" si="3"/>
        <v>523</v>
      </c>
      <c r="J24" s="259" t="s">
        <v>215</v>
      </c>
      <c r="K24" s="113"/>
      <c r="M24" s="256">
        <v>42577</v>
      </c>
      <c r="N24" s="279">
        <v>1</v>
      </c>
      <c r="O24" s="259" t="s">
        <v>158</v>
      </c>
      <c r="P24" s="275" t="s">
        <v>222</v>
      </c>
      <c r="Q24" s="276" t="s">
        <v>209</v>
      </c>
      <c r="R24" s="259"/>
      <c r="S24" s="277"/>
      <c r="T24" s="277"/>
      <c r="U24" s="277"/>
      <c r="V24" s="277"/>
      <c r="W24" s="278"/>
    </row>
    <row r="25" spans="1:23" x14ac:dyDescent="0.3">
      <c r="A25" s="256">
        <v>42595</v>
      </c>
      <c r="B25" s="330">
        <v>0</v>
      </c>
      <c r="C25" s="258">
        <v>0</v>
      </c>
      <c r="D25" s="257">
        <f t="shared" si="1"/>
        <v>0</v>
      </c>
      <c r="E25" s="330">
        <v>0</v>
      </c>
      <c r="F25" s="258">
        <v>0</v>
      </c>
      <c r="G25" s="293">
        <f>SUM(E25:F25)</f>
        <v>0</v>
      </c>
      <c r="H25" s="291" t="s">
        <v>109</v>
      </c>
      <c r="I25" s="258">
        <f t="shared" si="3"/>
        <v>523</v>
      </c>
      <c r="J25" s="259" t="s">
        <v>215</v>
      </c>
      <c r="K25" s="113"/>
      <c r="M25" s="256">
        <v>42582</v>
      </c>
      <c r="N25" s="267">
        <v>3</v>
      </c>
      <c r="O25" s="259" t="s">
        <v>158</v>
      </c>
      <c r="P25" s="275" t="s">
        <v>224</v>
      </c>
      <c r="Q25" s="276" t="s">
        <v>214</v>
      </c>
      <c r="R25" s="259"/>
      <c r="S25" s="277"/>
      <c r="T25" s="277"/>
      <c r="U25" s="277"/>
      <c r="V25" s="277"/>
      <c r="W25" s="278"/>
    </row>
    <row r="26" spans="1:23" x14ac:dyDescent="0.3">
      <c r="A26" s="256">
        <v>42596</v>
      </c>
      <c r="B26" s="330">
        <v>11</v>
      </c>
      <c r="C26" s="258">
        <v>0</v>
      </c>
      <c r="D26" s="257">
        <f t="shared" si="1"/>
        <v>11</v>
      </c>
      <c r="E26" s="330">
        <v>0</v>
      </c>
      <c r="F26" s="258">
        <v>20</v>
      </c>
      <c r="G26" s="293">
        <f t="shared" ref="G26:G41" si="4">SUM(E26:F26)</f>
        <v>20</v>
      </c>
      <c r="H26" s="291" t="s">
        <v>109</v>
      </c>
      <c r="I26" s="258">
        <f t="shared" si="3"/>
        <v>554</v>
      </c>
      <c r="J26" s="259" t="s">
        <v>215</v>
      </c>
      <c r="K26" s="113"/>
      <c r="M26" s="256">
        <v>42583</v>
      </c>
      <c r="N26" s="279">
        <v>1</v>
      </c>
      <c r="O26" s="267" t="s">
        <v>161</v>
      </c>
      <c r="P26" s="280">
        <v>42582</v>
      </c>
      <c r="Q26" s="276" t="s">
        <v>223</v>
      </c>
      <c r="R26" s="259"/>
      <c r="S26" s="277"/>
      <c r="T26" s="277"/>
      <c r="U26" s="277"/>
      <c r="V26" s="277"/>
      <c r="W26" s="278"/>
    </row>
    <row r="27" spans="1:23" x14ac:dyDescent="0.3">
      <c r="A27" s="256">
        <v>42597</v>
      </c>
      <c r="B27" s="330">
        <v>4</v>
      </c>
      <c r="C27" s="258">
        <v>0</v>
      </c>
      <c r="D27" s="257">
        <f t="shared" si="1"/>
        <v>4</v>
      </c>
      <c r="E27" s="330">
        <v>0</v>
      </c>
      <c r="F27" s="258">
        <v>17</v>
      </c>
      <c r="G27" s="293">
        <f t="shared" si="4"/>
        <v>17</v>
      </c>
      <c r="H27" s="291" t="s">
        <v>109</v>
      </c>
      <c r="I27" s="258">
        <f t="shared" si="3"/>
        <v>575</v>
      </c>
      <c r="J27" s="259" t="s">
        <v>215</v>
      </c>
      <c r="K27" s="113"/>
      <c r="M27" s="256">
        <v>42590</v>
      </c>
      <c r="N27" s="267">
        <v>1</v>
      </c>
      <c r="O27" s="259" t="s">
        <v>158</v>
      </c>
      <c r="P27" s="275" t="s">
        <v>229</v>
      </c>
      <c r="Q27" s="276" t="s">
        <v>209</v>
      </c>
      <c r="R27" s="259"/>
      <c r="S27" s="277"/>
      <c r="T27" s="277"/>
      <c r="U27" s="277"/>
      <c r="V27" s="277"/>
      <c r="W27" s="278"/>
    </row>
    <row r="28" spans="1:23" x14ac:dyDescent="0.3">
      <c r="A28" s="256">
        <v>42600</v>
      </c>
      <c r="B28" s="333">
        <v>12</v>
      </c>
      <c r="C28" s="297">
        <v>2</v>
      </c>
      <c r="D28" s="257">
        <f t="shared" si="1"/>
        <v>14</v>
      </c>
      <c r="E28" s="330">
        <v>0</v>
      </c>
      <c r="F28" s="297">
        <v>0</v>
      </c>
      <c r="G28" s="293">
        <f t="shared" si="4"/>
        <v>0</v>
      </c>
      <c r="H28" s="291" t="s">
        <v>109</v>
      </c>
      <c r="I28" s="258">
        <f t="shared" si="3"/>
        <v>589</v>
      </c>
      <c r="J28" s="259" t="s">
        <v>215</v>
      </c>
      <c r="K28" s="113"/>
      <c r="M28" s="256">
        <v>42597</v>
      </c>
      <c r="N28" s="267">
        <v>15</v>
      </c>
      <c r="O28" s="259" t="s">
        <v>158</v>
      </c>
      <c r="P28" s="275" t="s">
        <v>227</v>
      </c>
      <c r="Q28" s="276" t="s">
        <v>228</v>
      </c>
      <c r="R28" s="259"/>
      <c r="S28" s="277"/>
      <c r="T28" s="277"/>
      <c r="U28" s="277"/>
      <c r="V28" s="277"/>
      <c r="W28" s="278"/>
    </row>
    <row r="29" spans="1:23" ht="15" thickBot="1" x14ac:dyDescent="0.35">
      <c r="A29" s="256">
        <v>42601</v>
      </c>
      <c r="B29" s="330">
        <v>8</v>
      </c>
      <c r="C29" s="258">
        <v>0</v>
      </c>
      <c r="D29" s="257">
        <f t="shared" si="1"/>
        <v>8</v>
      </c>
      <c r="E29" s="330">
        <v>0</v>
      </c>
      <c r="F29" s="258">
        <v>3</v>
      </c>
      <c r="G29" s="293">
        <f t="shared" si="4"/>
        <v>3</v>
      </c>
      <c r="H29" s="291" t="s">
        <v>109</v>
      </c>
      <c r="I29" s="258">
        <f t="shared" si="3"/>
        <v>600</v>
      </c>
      <c r="J29" s="259" t="s">
        <v>215</v>
      </c>
      <c r="K29" s="113"/>
      <c r="M29" s="256">
        <v>42599</v>
      </c>
      <c r="N29" s="279">
        <v>1</v>
      </c>
      <c r="O29" s="267" t="s">
        <v>150</v>
      </c>
      <c r="P29" s="280">
        <v>42540</v>
      </c>
      <c r="Q29" s="276" t="s">
        <v>210</v>
      </c>
      <c r="R29" s="259"/>
      <c r="S29" s="277"/>
      <c r="T29" s="277"/>
      <c r="U29" s="277"/>
      <c r="V29" s="277"/>
      <c r="W29" s="278"/>
    </row>
    <row r="30" spans="1:23" ht="15" thickBot="1" x14ac:dyDescent="0.35">
      <c r="A30" s="256">
        <v>42609</v>
      </c>
      <c r="B30" s="330">
        <v>12</v>
      </c>
      <c r="C30" s="258">
        <v>0</v>
      </c>
      <c r="D30" s="257">
        <f t="shared" si="1"/>
        <v>12</v>
      </c>
      <c r="E30" s="330">
        <v>0</v>
      </c>
      <c r="F30" s="258">
        <v>4</v>
      </c>
      <c r="G30" s="293">
        <f t="shared" si="4"/>
        <v>4</v>
      </c>
      <c r="H30" s="291" t="s">
        <v>109</v>
      </c>
      <c r="I30" s="258">
        <f t="shared" si="3"/>
        <v>616</v>
      </c>
      <c r="J30" s="259" t="s">
        <v>215</v>
      </c>
      <c r="K30" s="113"/>
      <c r="M30" s="270" t="s">
        <v>6</v>
      </c>
      <c r="N30" s="271">
        <f>SUM(N14:N29)</f>
        <v>34</v>
      </c>
      <c r="O30" s="265" t="s">
        <v>109</v>
      </c>
      <c r="P30" s="271" t="s">
        <v>109</v>
      </c>
      <c r="Q30" s="271" t="s">
        <v>109</v>
      </c>
      <c r="R30" s="271"/>
      <c r="S30" s="273"/>
      <c r="T30" s="273"/>
      <c r="U30" s="273"/>
      <c r="V30" s="273"/>
      <c r="W30" s="274"/>
    </row>
    <row r="31" spans="1:23" x14ac:dyDescent="0.3">
      <c r="A31" s="256">
        <v>42610</v>
      </c>
      <c r="B31" s="330">
        <v>12</v>
      </c>
      <c r="C31" s="258">
        <v>4</v>
      </c>
      <c r="D31" s="257">
        <f t="shared" si="1"/>
        <v>16</v>
      </c>
      <c r="E31" s="330">
        <v>0</v>
      </c>
      <c r="F31" s="258">
        <v>0</v>
      </c>
      <c r="G31" s="293">
        <f t="shared" si="4"/>
        <v>0</v>
      </c>
      <c r="H31" s="291" t="s">
        <v>109</v>
      </c>
      <c r="I31" s="258">
        <f t="shared" si="3"/>
        <v>632</v>
      </c>
      <c r="J31" s="259" t="s">
        <v>215</v>
      </c>
      <c r="K31" s="113"/>
      <c r="M31" s="256"/>
      <c r="N31" s="279"/>
      <c r="O31" s="267"/>
      <c r="P31" s="280"/>
      <c r="Q31" s="276"/>
      <c r="R31" s="259"/>
      <c r="S31" s="277"/>
      <c r="T31" s="277"/>
      <c r="U31" s="277"/>
      <c r="V31" s="277"/>
      <c r="W31" s="278"/>
    </row>
    <row r="32" spans="1:23" x14ac:dyDescent="0.3">
      <c r="A32" s="256">
        <v>42611</v>
      </c>
      <c r="B32" s="330">
        <v>12</v>
      </c>
      <c r="C32" s="258">
        <v>5</v>
      </c>
      <c r="D32" s="257">
        <f t="shared" si="1"/>
        <v>17</v>
      </c>
      <c r="E32" s="330">
        <v>0</v>
      </c>
      <c r="F32" s="258">
        <v>3</v>
      </c>
      <c r="G32" s="293">
        <f t="shared" si="4"/>
        <v>3</v>
      </c>
      <c r="H32" s="291" t="s">
        <v>109</v>
      </c>
      <c r="I32" s="258">
        <f t="shared" ref="I32:I39" si="5">SUM(D32,F32,H32)+I31</f>
        <v>652</v>
      </c>
      <c r="J32" s="259" t="s">
        <v>215</v>
      </c>
      <c r="K32" s="113"/>
      <c r="M32" s="312"/>
      <c r="N32" s="1"/>
      <c r="O32" s="1"/>
      <c r="P32" s="1"/>
      <c r="Q32" s="1"/>
      <c r="R32" s="259"/>
      <c r="S32" s="277"/>
      <c r="T32" s="277"/>
      <c r="U32" s="277"/>
      <c r="V32" s="277"/>
      <c r="W32" s="278"/>
    </row>
    <row r="33" spans="1:23" x14ac:dyDescent="0.3">
      <c r="A33" s="256">
        <v>42614</v>
      </c>
      <c r="B33" s="330">
        <v>0</v>
      </c>
      <c r="C33" s="258">
        <v>0</v>
      </c>
      <c r="D33" s="257">
        <f t="shared" si="1"/>
        <v>0</v>
      </c>
      <c r="E33" s="330">
        <v>0</v>
      </c>
      <c r="F33" s="258">
        <v>0</v>
      </c>
      <c r="G33" s="293">
        <f t="shared" si="4"/>
        <v>0</v>
      </c>
      <c r="H33" s="291" t="s">
        <v>109</v>
      </c>
      <c r="I33" s="258">
        <f t="shared" si="5"/>
        <v>652</v>
      </c>
      <c r="J33" s="259" t="s">
        <v>215</v>
      </c>
      <c r="K33" s="113"/>
      <c r="M33" s="312"/>
      <c r="N33" s="1"/>
      <c r="O33" s="1"/>
      <c r="P33" s="1"/>
      <c r="Q33" s="1"/>
      <c r="R33" s="259"/>
      <c r="S33" s="277"/>
      <c r="T33" s="277"/>
      <c r="U33" s="277"/>
      <c r="V33" s="277"/>
      <c r="W33" s="278"/>
    </row>
    <row r="34" spans="1:23" x14ac:dyDescent="0.3">
      <c r="A34" s="256">
        <v>42615</v>
      </c>
      <c r="B34" s="330">
        <v>24</v>
      </c>
      <c r="C34" s="258">
        <v>26</v>
      </c>
      <c r="D34" s="257">
        <f t="shared" si="1"/>
        <v>50</v>
      </c>
      <c r="E34" s="330">
        <v>0</v>
      </c>
      <c r="F34" s="258">
        <v>31</v>
      </c>
      <c r="G34" s="293">
        <f t="shared" si="4"/>
        <v>31</v>
      </c>
      <c r="H34" s="291" t="s">
        <v>109</v>
      </c>
      <c r="I34" s="258">
        <f t="shared" si="5"/>
        <v>733</v>
      </c>
      <c r="J34" s="259" t="s">
        <v>215</v>
      </c>
      <c r="K34" s="113"/>
      <c r="M34" s="312"/>
      <c r="N34" s="1"/>
      <c r="O34" s="1"/>
      <c r="P34" s="1"/>
      <c r="Q34" s="1"/>
      <c r="R34" s="259"/>
      <c r="S34" s="277"/>
      <c r="T34" s="277"/>
      <c r="U34" s="277"/>
      <c r="V34" s="277"/>
      <c r="W34" s="278"/>
    </row>
    <row r="35" spans="1:23" x14ac:dyDescent="0.3">
      <c r="A35" s="256">
        <v>42623</v>
      </c>
      <c r="B35" s="330">
        <v>0</v>
      </c>
      <c r="C35" s="258">
        <v>0</v>
      </c>
      <c r="D35" s="257">
        <f t="shared" si="1"/>
        <v>0</v>
      </c>
      <c r="E35" s="330">
        <v>0</v>
      </c>
      <c r="F35" s="258">
        <v>0</v>
      </c>
      <c r="G35" s="293">
        <f t="shared" si="4"/>
        <v>0</v>
      </c>
      <c r="H35" s="291" t="s">
        <v>109</v>
      </c>
      <c r="I35" s="258">
        <f t="shared" si="5"/>
        <v>733</v>
      </c>
      <c r="J35" s="259" t="s">
        <v>215</v>
      </c>
      <c r="K35" s="113"/>
      <c r="M35" s="312"/>
      <c r="N35" s="1"/>
      <c r="O35" s="1"/>
      <c r="P35" s="1"/>
      <c r="Q35" s="1"/>
      <c r="R35" s="259"/>
      <c r="S35" s="277"/>
      <c r="T35" s="277"/>
      <c r="U35" s="277"/>
      <c r="V35" s="277"/>
      <c r="W35" s="278"/>
    </row>
    <row r="36" spans="1:23" x14ac:dyDescent="0.3">
      <c r="A36" s="256">
        <v>42624</v>
      </c>
      <c r="B36" s="330">
        <v>2</v>
      </c>
      <c r="C36" s="258">
        <v>33</v>
      </c>
      <c r="D36" s="257">
        <f t="shared" si="1"/>
        <v>35</v>
      </c>
      <c r="E36" s="330">
        <v>0</v>
      </c>
      <c r="F36" s="258">
        <v>0</v>
      </c>
      <c r="G36" s="293">
        <f t="shared" si="4"/>
        <v>0</v>
      </c>
      <c r="H36" s="291" t="s">
        <v>109</v>
      </c>
      <c r="I36" s="258">
        <f t="shared" si="5"/>
        <v>768</v>
      </c>
      <c r="J36" s="259" t="s">
        <v>215</v>
      </c>
      <c r="K36" s="113"/>
      <c r="M36" s="312"/>
      <c r="N36" s="1"/>
      <c r="O36" s="1"/>
      <c r="P36" s="1"/>
      <c r="Q36" s="1"/>
      <c r="R36" s="259"/>
      <c r="S36" s="277"/>
      <c r="T36" s="277"/>
      <c r="U36" s="277"/>
      <c r="V36" s="277"/>
      <c r="W36" s="278"/>
    </row>
    <row r="37" spans="1:23" x14ac:dyDescent="0.3">
      <c r="A37" s="256">
        <v>42625</v>
      </c>
      <c r="B37" s="330">
        <v>0</v>
      </c>
      <c r="C37" s="258">
        <v>20</v>
      </c>
      <c r="D37" s="257">
        <f t="shared" si="1"/>
        <v>20</v>
      </c>
      <c r="E37" s="330">
        <v>0</v>
      </c>
      <c r="F37" s="258">
        <v>9</v>
      </c>
      <c r="G37" s="293">
        <f t="shared" si="4"/>
        <v>9</v>
      </c>
      <c r="H37" s="291" t="s">
        <v>109</v>
      </c>
      <c r="I37" s="258">
        <f t="shared" si="5"/>
        <v>797</v>
      </c>
      <c r="J37" s="259" t="s">
        <v>215</v>
      </c>
      <c r="K37" s="113"/>
      <c r="M37" s="312"/>
      <c r="N37" s="1"/>
      <c r="O37" s="1"/>
      <c r="P37" s="1"/>
      <c r="Q37" s="1"/>
      <c r="R37" s="259"/>
      <c r="S37" s="277"/>
      <c r="T37" s="277"/>
      <c r="U37" s="277"/>
      <c r="V37" s="277"/>
      <c r="W37" s="278"/>
    </row>
    <row r="38" spans="1:23" x14ac:dyDescent="0.3">
      <c r="A38" s="256">
        <v>42626</v>
      </c>
      <c r="B38" s="330">
        <v>0</v>
      </c>
      <c r="C38" s="258">
        <v>11</v>
      </c>
      <c r="D38" s="257">
        <f t="shared" si="1"/>
        <v>11</v>
      </c>
      <c r="E38" s="330">
        <v>0</v>
      </c>
      <c r="F38" s="258">
        <v>4</v>
      </c>
      <c r="G38" s="293">
        <f t="shared" si="4"/>
        <v>4</v>
      </c>
      <c r="H38" s="291" t="s">
        <v>109</v>
      </c>
      <c r="I38" s="258">
        <f t="shared" si="5"/>
        <v>812</v>
      </c>
      <c r="J38" s="259" t="s">
        <v>215</v>
      </c>
      <c r="K38" s="113"/>
      <c r="M38" s="312"/>
      <c r="N38" s="1"/>
      <c r="O38" s="1"/>
      <c r="P38" s="1"/>
      <c r="Q38" s="1"/>
      <c r="R38" s="259"/>
      <c r="S38" s="277"/>
      <c r="T38" s="277"/>
      <c r="U38" s="277"/>
      <c r="V38" s="277"/>
      <c r="W38" s="278"/>
    </row>
    <row r="39" spans="1:23" x14ac:dyDescent="0.3">
      <c r="A39" s="256">
        <v>42627</v>
      </c>
      <c r="B39" s="330">
        <v>0</v>
      </c>
      <c r="C39" s="258">
        <v>11</v>
      </c>
      <c r="D39" s="257">
        <f t="shared" si="1"/>
        <v>11</v>
      </c>
      <c r="E39" s="330">
        <v>0</v>
      </c>
      <c r="F39" s="258">
        <v>21</v>
      </c>
      <c r="G39" s="293">
        <f t="shared" si="4"/>
        <v>21</v>
      </c>
      <c r="H39" s="291" t="s">
        <v>109</v>
      </c>
      <c r="I39" s="258">
        <f t="shared" si="5"/>
        <v>844</v>
      </c>
      <c r="J39" s="259" t="s">
        <v>215</v>
      </c>
      <c r="K39" s="113"/>
      <c r="M39" s="312"/>
      <c r="N39" s="1"/>
      <c r="O39" s="1"/>
      <c r="P39" s="1"/>
      <c r="Q39" s="1"/>
      <c r="R39" s="259"/>
      <c r="S39" s="277"/>
      <c r="T39" s="277"/>
      <c r="U39" s="277"/>
      <c r="V39" s="277"/>
      <c r="W39" s="278"/>
    </row>
    <row r="40" spans="1:23" x14ac:dyDescent="0.3">
      <c r="A40" s="256">
        <v>42628</v>
      </c>
      <c r="B40" s="330">
        <v>0</v>
      </c>
      <c r="C40" s="258">
        <v>0</v>
      </c>
      <c r="D40" s="257">
        <f t="shared" si="1"/>
        <v>0</v>
      </c>
      <c r="E40" s="330">
        <v>0</v>
      </c>
      <c r="F40" s="258">
        <v>0</v>
      </c>
      <c r="G40" s="293">
        <f t="shared" si="4"/>
        <v>0</v>
      </c>
      <c r="H40" s="291" t="s">
        <v>109</v>
      </c>
      <c r="I40" s="258">
        <f>SUM(D40,F40,H40)+I39</f>
        <v>844</v>
      </c>
      <c r="J40" s="259" t="s">
        <v>215</v>
      </c>
      <c r="K40" s="113"/>
      <c r="M40" s="312"/>
      <c r="N40" s="1"/>
      <c r="O40" s="1"/>
      <c r="P40" s="1"/>
      <c r="Q40" s="1"/>
      <c r="R40" s="259"/>
      <c r="S40" s="277"/>
      <c r="T40" s="277"/>
      <c r="U40" s="277"/>
      <c r="V40" s="277"/>
      <c r="W40" s="278"/>
    </row>
    <row r="41" spans="1:23" ht="15" thickBot="1" x14ac:dyDescent="0.35">
      <c r="A41" s="260">
        <v>42629</v>
      </c>
      <c r="B41" s="331">
        <v>5</v>
      </c>
      <c r="C41" s="262">
        <v>9</v>
      </c>
      <c r="D41" s="261">
        <f t="shared" si="1"/>
        <v>14</v>
      </c>
      <c r="E41" s="331">
        <v>0</v>
      </c>
      <c r="F41" s="262">
        <v>0</v>
      </c>
      <c r="G41" s="292">
        <f t="shared" si="4"/>
        <v>0</v>
      </c>
      <c r="H41" s="314" t="s">
        <v>109</v>
      </c>
      <c r="I41" s="262">
        <f>SUM(D41,F41,H41)+I40</f>
        <v>858</v>
      </c>
      <c r="J41" s="259" t="s">
        <v>215</v>
      </c>
      <c r="K41" s="113"/>
      <c r="M41" s="312"/>
      <c r="N41" s="1"/>
      <c r="O41" s="1"/>
      <c r="P41" s="1"/>
      <c r="Q41" s="1"/>
      <c r="R41" s="259"/>
      <c r="S41" s="277"/>
      <c r="T41" s="277"/>
      <c r="U41" s="277"/>
      <c r="V41" s="277"/>
      <c r="W41" s="278"/>
    </row>
    <row r="42" spans="1:23" ht="15" thickBot="1" x14ac:dyDescent="0.35">
      <c r="A42" s="252" t="s">
        <v>93</v>
      </c>
      <c r="B42" s="332">
        <f t="shared" ref="B42:H42" si="6">SUM(B4:B41)</f>
        <v>176</v>
      </c>
      <c r="C42" s="161">
        <f>SUM(C4:C41)</f>
        <v>248</v>
      </c>
      <c r="D42" s="159">
        <f>SUM(D4:D41)</f>
        <v>424</v>
      </c>
      <c r="E42" s="332">
        <f t="shared" si="6"/>
        <v>0</v>
      </c>
      <c r="F42" s="161">
        <f t="shared" si="6"/>
        <v>219</v>
      </c>
      <c r="G42" s="161">
        <f t="shared" si="6"/>
        <v>219</v>
      </c>
      <c r="H42" s="161">
        <f t="shared" si="6"/>
        <v>215</v>
      </c>
      <c r="I42" s="161">
        <v>858</v>
      </c>
      <c r="J42" s="195"/>
      <c r="K42" s="113"/>
      <c r="M42" s="312"/>
      <c r="N42" s="1"/>
      <c r="O42" s="1"/>
      <c r="P42" s="1"/>
      <c r="Q42" s="1"/>
      <c r="R42" s="259"/>
      <c r="S42" s="277"/>
      <c r="T42" s="277"/>
      <c r="U42" s="277"/>
      <c r="V42" s="277"/>
      <c r="W42" s="278"/>
    </row>
    <row r="43" spans="1:23" x14ac:dyDescent="0.3">
      <c r="B43" s="213" t="s">
        <v>154</v>
      </c>
      <c r="C43" s="213" t="s">
        <v>153</v>
      </c>
      <c r="D43" s="213" t="s">
        <v>203</v>
      </c>
      <c r="E43" s="213" t="s">
        <v>225</v>
      </c>
      <c r="F43" s="213" t="s">
        <v>154</v>
      </c>
      <c r="G43" s="213"/>
      <c r="H43" s="213" t="s">
        <v>153</v>
      </c>
      <c r="M43" s="256"/>
      <c r="N43" s="267"/>
      <c r="O43" s="259"/>
      <c r="P43" s="275"/>
      <c r="Q43" s="276"/>
      <c r="R43" s="259"/>
      <c r="S43" s="277"/>
      <c r="T43" s="277"/>
      <c r="U43" s="277"/>
      <c r="V43" s="277"/>
      <c r="W43" s="278"/>
    </row>
    <row r="44" spans="1:23" x14ac:dyDescent="0.3">
      <c r="K44" s="286"/>
      <c r="M44" s="256"/>
      <c r="N44" s="267"/>
      <c r="O44" s="259"/>
      <c r="P44" s="275"/>
      <c r="Q44" s="276"/>
      <c r="R44" s="259"/>
      <c r="S44" s="277"/>
      <c r="T44" s="277"/>
      <c r="U44" s="277"/>
      <c r="V44" s="277"/>
      <c r="W44" s="278"/>
    </row>
    <row r="45" spans="1:23" ht="15.6" x14ac:dyDescent="0.3">
      <c r="A45" s="248" t="s">
        <v>146</v>
      </c>
      <c r="B45" s="216"/>
      <c r="C45" s="216">
        <f>SUM(D42,F42,H42)</f>
        <v>858</v>
      </c>
      <c r="D45" s="216"/>
      <c r="E45" s="216"/>
      <c r="F45" t="s">
        <v>94</v>
      </c>
      <c r="H45" s="218">
        <f>SUM(C46/C45)</f>
        <v>3.9627039627039624E-2</v>
      </c>
      <c r="M45" s="312"/>
      <c r="N45" s="1"/>
      <c r="O45" s="1"/>
      <c r="P45" s="1"/>
      <c r="Q45" s="1"/>
      <c r="R45" s="259"/>
      <c r="S45" s="277"/>
      <c r="T45" s="277"/>
      <c r="U45" s="277"/>
      <c r="V45" s="277"/>
      <c r="W45" s="278"/>
    </row>
    <row r="46" spans="1:23" ht="15.6" x14ac:dyDescent="0.3">
      <c r="A46" s="248" t="s">
        <v>95</v>
      </c>
      <c r="B46" s="216"/>
      <c r="C46" s="216">
        <f>SUM(N30)</f>
        <v>34</v>
      </c>
      <c r="D46" s="216"/>
      <c r="E46" s="216"/>
      <c r="M46" s="256"/>
      <c r="N46" s="267"/>
      <c r="O46" s="259"/>
      <c r="P46" s="275"/>
      <c r="Q46" s="276"/>
      <c r="R46" s="259"/>
      <c r="S46" s="277"/>
      <c r="T46" s="277"/>
      <c r="U46" s="277"/>
      <c r="V46" s="277"/>
      <c r="W46" s="278"/>
    </row>
    <row r="47" spans="1:23" ht="16.2" thickBot="1" x14ac:dyDescent="0.35">
      <c r="A47" s="248"/>
      <c r="B47" s="216"/>
      <c r="C47" s="216"/>
      <c r="D47" s="216"/>
      <c r="E47" s="216"/>
      <c r="M47" s="281"/>
      <c r="N47" s="282"/>
      <c r="O47" s="268"/>
      <c r="P47" s="269"/>
      <c r="Q47" s="283"/>
      <c r="R47" s="263"/>
      <c r="S47" s="284"/>
      <c r="T47" s="284"/>
      <c r="U47" s="284"/>
      <c r="V47" s="284"/>
      <c r="W47" s="285"/>
    </row>
    <row r="48" spans="1:23" ht="15.6" x14ac:dyDescent="0.3">
      <c r="A48" s="246" t="s">
        <v>96</v>
      </c>
      <c r="B48" s="216"/>
      <c r="C48" s="198">
        <f>SUM(C45-C46-C47)</f>
        <v>824</v>
      </c>
      <c r="D48" s="198"/>
      <c r="E48" s="198"/>
    </row>
    <row r="49" spans="1:18" x14ac:dyDescent="0.3">
      <c r="D49" s="313"/>
      <c r="G49" s="313"/>
      <c r="M49" s="214"/>
      <c r="N49" s="106"/>
      <c r="O49" s="106"/>
      <c r="P49" s="110"/>
    </row>
    <row r="50" spans="1:18" x14ac:dyDescent="0.3">
      <c r="D50" s="313"/>
      <c r="G50" s="313"/>
      <c r="M50" s="206"/>
      <c r="N50" s="106"/>
      <c r="O50" s="213"/>
      <c r="P50" s="110"/>
    </row>
    <row r="51" spans="1:18" x14ac:dyDescent="0.3">
      <c r="D51" s="313"/>
      <c r="G51" s="313"/>
      <c r="M51" s="206"/>
      <c r="N51" s="215"/>
      <c r="O51" s="213"/>
      <c r="P51" s="110"/>
      <c r="Q51" s="105"/>
      <c r="R51" s="105"/>
    </row>
    <row r="52" spans="1:18" x14ac:dyDescent="0.3">
      <c r="K52" s="105"/>
      <c r="L52" s="105"/>
      <c r="M52" s="214"/>
      <c r="N52" s="212"/>
      <c r="O52" s="106"/>
      <c r="P52" s="110"/>
    </row>
    <row r="53" spans="1:18" x14ac:dyDescent="0.3">
      <c r="M53" s="206"/>
      <c r="N53" s="215"/>
      <c r="O53" s="106"/>
      <c r="P53" s="110"/>
    </row>
    <row r="54" spans="1:18" x14ac:dyDescent="0.3">
      <c r="M54" s="214"/>
      <c r="N54" s="215"/>
      <c r="O54" s="106"/>
      <c r="P54" s="110"/>
    </row>
    <row r="62" spans="1:18" x14ac:dyDescent="0.3">
      <c r="A62" s="247" t="s">
        <v>101</v>
      </c>
      <c r="B62" s="213"/>
      <c r="C62" s="110"/>
      <c r="D62" s="110"/>
      <c r="E62" s="110"/>
    </row>
    <row r="63" spans="1:18" x14ac:dyDescent="0.3">
      <c r="A63" s="249" t="s">
        <v>0</v>
      </c>
      <c r="B63" s="108" t="s">
        <v>102</v>
      </c>
      <c r="C63" s="108" t="s">
        <v>91</v>
      </c>
      <c r="D63" s="108"/>
      <c r="E63" s="108"/>
      <c r="F63" s="109" t="s">
        <v>92</v>
      </c>
      <c r="G63" s="109"/>
    </row>
    <row r="64" spans="1:18" x14ac:dyDescent="0.3">
      <c r="B64" s="106"/>
      <c r="C64" s="106"/>
      <c r="D64" s="106"/>
      <c r="E64" s="106"/>
      <c r="F64" s="110"/>
      <c r="G64" s="110"/>
    </row>
    <row r="65" spans="1:7" x14ac:dyDescent="0.3">
      <c r="A65" s="112"/>
      <c r="C65" s="213"/>
      <c r="D65" s="213"/>
      <c r="E65" s="213"/>
      <c r="F65" s="110"/>
      <c r="G65" s="110"/>
    </row>
    <row r="66" spans="1:7" x14ac:dyDescent="0.3">
      <c r="A66" s="112"/>
      <c r="C66" s="213"/>
      <c r="D66" s="213"/>
      <c r="E66" s="213"/>
      <c r="F66" s="110"/>
      <c r="G66" s="110"/>
    </row>
    <row r="67" spans="1:7" x14ac:dyDescent="0.3">
      <c r="A67" s="250"/>
      <c r="B67" s="212"/>
      <c r="C67" s="106"/>
      <c r="D67" s="106"/>
      <c r="E67" s="106"/>
      <c r="F67" s="110"/>
      <c r="G67" s="110"/>
    </row>
    <row r="68" spans="1:7" x14ac:dyDescent="0.3">
      <c r="A68" s="112"/>
      <c r="B68" s="215"/>
      <c r="C68" s="106"/>
      <c r="D68" s="106"/>
      <c r="E68" s="106"/>
      <c r="F68" s="110"/>
      <c r="G68" s="110"/>
    </row>
    <row r="69" spans="1:7" x14ac:dyDescent="0.3">
      <c r="A69" s="250"/>
      <c r="B69" s="215"/>
      <c r="C69" s="106"/>
      <c r="D69" s="106"/>
      <c r="E69" s="106"/>
      <c r="F69" s="110"/>
      <c r="G69" s="110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32" x14ac:dyDescent="0.3">
      <c r="A113"/>
    </row>
    <row r="114" spans="1:32" x14ac:dyDescent="0.3">
      <c r="A114"/>
    </row>
    <row r="115" spans="1:32" x14ac:dyDescent="0.3">
      <c r="A115"/>
      <c r="B115" t="s">
        <v>180</v>
      </c>
    </row>
    <row r="116" spans="1:32" x14ac:dyDescent="0.3">
      <c r="A116"/>
      <c r="R116" t="s">
        <v>182</v>
      </c>
    </row>
    <row r="117" spans="1:32" x14ac:dyDescent="0.3">
      <c r="A117"/>
      <c r="K117" t="s">
        <v>181</v>
      </c>
    </row>
    <row r="118" spans="1:32" x14ac:dyDescent="0.3">
      <c r="A118"/>
      <c r="K118" t="s">
        <v>183</v>
      </c>
      <c r="AF118" t="s">
        <v>179</v>
      </c>
    </row>
    <row r="119" spans="1:32" x14ac:dyDescent="0.3">
      <c r="A119"/>
    </row>
    <row r="120" spans="1:32" x14ac:dyDescent="0.3">
      <c r="A120"/>
    </row>
    <row r="121" spans="1:32" x14ac:dyDescent="0.3">
      <c r="A121"/>
    </row>
    <row r="122" spans="1:32" x14ac:dyDescent="0.3">
      <c r="A122"/>
    </row>
    <row r="123" spans="1:32" x14ac:dyDescent="0.3">
      <c r="A123"/>
    </row>
    <row r="124" spans="1:32" x14ac:dyDescent="0.3">
      <c r="A124"/>
    </row>
    <row r="125" spans="1:32" x14ac:dyDescent="0.3">
      <c r="A125"/>
    </row>
    <row r="126" spans="1:32" x14ac:dyDescent="0.3">
      <c r="A126"/>
    </row>
    <row r="127" spans="1:32" x14ac:dyDescent="0.3">
      <c r="A127"/>
    </row>
    <row r="128" spans="1:32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</sheetData>
  <mergeCells count="2">
    <mergeCell ref="B2:D2"/>
    <mergeCell ref="E2:G2"/>
  </mergeCells>
  <pageMargins left="0.7" right="0.7" top="0.75" bottom="0.75" header="0.3" footer="0.3"/>
  <pageSetup orientation="portrait" r:id="rId1"/>
  <ignoredErrors>
    <ignoredError sqref="D5:D6 D7:D36 D37:D4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81"/>
  <sheetViews>
    <sheetView showGridLines="0" topLeftCell="S1" zoomScaleNormal="100" workbookViewId="0">
      <selection activeCell="C19" sqref="C19"/>
    </sheetView>
  </sheetViews>
  <sheetFormatPr defaultRowHeight="14.4" x14ac:dyDescent="0.3"/>
  <cols>
    <col min="1" max="1" width="10.44140625" style="113" customWidth="1"/>
    <col min="2" max="2" width="13.109375" customWidth="1"/>
    <col min="3" max="3" width="11.5546875" customWidth="1"/>
    <col min="4" max="4" width="13.33203125" customWidth="1"/>
    <col min="5" max="5" width="12.44140625" customWidth="1"/>
    <col min="6" max="6" width="12.88671875" customWidth="1"/>
    <col min="7" max="8" width="14.33203125" bestFit="1" customWidth="1"/>
    <col min="9" max="9" width="7.109375" customWidth="1"/>
    <col min="10" max="10" width="12.33203125" bestFit="1" customWidth="1"/>
    <col min="11" max="11" width="28.33203125" customWidth="1"/>
    <col min="13" max="13" width="10" customWidth="1"/>
    <col min="16" max="16" width="15.6640625" bestFit="1" customWidth="1"/>
    <col min="18" max="18" width="13.33203125" customWidth="1"/>
    <col min="19" max="19" width="10" customWidth="1"/>
    <col min="23" max="23" width="5" customWidth="1"/>
    <col min="24" max="24" width="3.88671875" bestFit="1" customWidth="1"/>
    <col min="25" max="25" width="7.88671875" bestFit="1" customWidth="1"/>
    <col min="26" max="26" width="3.88671875" bestFit="1" customWidth="1"/>
    <col min="27" max="27" width="5.109375" customWidth="1"/>
    <col min="28" max="28" width="3.5546875" bestFit="1" customWidth="1"/>
    <col min="29" max="29" width="7.88671875" bestFit="1" customWidth="1"/>
    <col min="30" max="30" width="3.109375" bestFit="1" customWidth="1"/>
    <col min="31" max="31" width="4.44140625" customWidth="1"/>
    <col min="32" max="32" width="3.44140625" bestFit="1" customWidth="1"/>
    <col min="33" max="33" width="7.88671875" bestFit="1" customWidth="1"/>
    <col min="34" max="34" width="3.109375" bestFit="1" customWidth="1"/>
    <col min="258" max="258" width="23.33203125" customWidth="1"/>
    <col min="259" max="259" width="18.5546875" customWidth="1"/>
    <col min="260" max="260" width="15.33203125" customWidth="1"/>
    <col min="261" max="261" width="13.44140625" customWidth="1"/>
    <col min="262" max="262" width="17.33203125" customWidth="1"/>
    <col min="263" max="263" width="14.88671875" customWidth="1"/>
    <col min="267" max="267" width="10" customWidth="1"/>
    <col min="514" max="514" width="23.33203125" customWidth="1"/>
    <col min="515" max="515" width="18.5546875" customWidth="1"/>
    <col min="516" max="516" width="15.33203125" customWidth="1"/>
    <col min="517" max="517" width="13.44140625" customWidth="1"/>
    <col min="518" max="518" width="17.33203125" customWidth="1"/>
    <col min="519" max="519" width="14.88671875" customWidth="1"/>
    <col min="523" max="523" width="10" customWidth="1"/>
    <col min="770" max="770" width="23.33203125" customWidth="1"/>
    <col min="771" max="771" width="18.5546875" customWidth="1"/>
    <col min="772" max="772" width="15.33203125" customWidth="1"/>
    <col min="773" max="773" width="13.44140625" customWidth="1"/>
    <col min="774" max="774" width="17.33203125" customWidth="1"/>
    <col min="775" max="775" width="14.88671875" customWidth="1"/>
    <col min="779" max="779" width="10" customWidth="1"/>
    <col min="1026" max="1026" width="23.33203125" customWidth="1"/>
    <col min="1027" max="1027" width="18.5546875" customWidth="1"/>
    <col min="1028" max="1028" width="15.33203125" customWidth="1"/>
    <col min="1029" max="1029" width="13.44140625" customWidth="1"/>
    <col min="1030" max="1030" width="17.33203125" customWidth="1"/>
    <col min="1031" max="1031" width="14.88671875" customWidth="1"/>
    <col min="1035" max="1035" width="10" customWidth="1"/>
    <col min="1282" max="1282" width="23.33203125" customWidth="1"/>
    <col min="1283" max="1283" width="18.5546875" customWidth="1"/>
    <col min="1284" max="1284" width="15.33203125" customWidth="1"/>
    <col min="1285" max="1285" width="13.44140625" customWidth="1"/>
    <col min="1286" max="1286" width="17.33203125" customWidth="1"/>
    <col min="1287" max="1287" width="14.88671875" customWidth="1"/>
    <col min="1291" max="1291" width="10" customWidth="1"/>
    <col min="1538" max="1538" width="23.33203125" customWidth="1"/>
    <col min="1539" max="1539" width="18.5546875" customWidth="1"/>
    <col min="1540" max="1540" width="15.33203125" customWidth="1"/>
    <col min="1541" max="1541" width="13.44140625" customWidth="1"/>
    <col min="1542" max="1542" width="17.33203125" customWidth="1"/>
    <col min="1543" max="1543" width="14.88671875" customWidth="1"/>
    <col min="1547" max="1547" width="10" customWidth="1"/>
    <col min="1794" max="1794" width="23.33203125" customWidth="1"/>
    <col min="1795" max="1795" width="18.5546875" customWidth="1"/>
    <col min="1796" max="1796" width="15.33203125" customWidth="1"/>
    <col min="1797" max="1797" width="13.44140625" customWidth="1"/>
    <col min="1798" max="1798" width="17.33203125" customWidth="1"/>
    <col min="1799" max="1799" width="14.88671875" customWidth="1"/>
    <col min="1803" max="1803" width="10" customWidth="1"/>
    <col min="2050" max="2050" width="23.33203125" customWidth="1"/>
    <col min="2051" max="2051" width="18.5546875" customWidth="1"/>
    <col min="2052" max="2052" width="15.33203125" customWidth="1"/>
    <col min="2053" max="2053" width="13.44140625" customWidth="1"/>
    <col min="2054" max="2054" width="17.33203125" customWidth="1"/>
    <col min="2055" max="2055" width="14.88671875" customWidth="1"/>
    <col min="2059" max="2059" width="10" customWidth="1"/>
    <col min="2306" max="2306" width="23.33203125" customWidth="1"/>
    <col min="2307" max="2307" width="18.5546875" customWidth="1"/>
    <col min="2308" max="2308" width="15.33203125" customWidth="1"/>
    <col min="2309" max="2309" width="13.44140625" customWidth="1"/>
    <col min="2310" max="2310" width="17.33203125" customWidth="1"/>
    <col min="2311" max="2311" width="14.88671875" customWidth="1"/>
    <col min="2315" max="2315" width="10" customWidth="1"/>
    <col min="2562" max="2562" width="23.33203125" customWidth="1"/>
    <col min="2563" max="2563" width="18.5546875" customWidth="1"/>
    <col min="2564" max="2564" width="15.33203125" customWidth="1"/>
    <col min="2565" max="2565" width="13.44140625" customWidth="1"/>
    <col min="2566" max="2566" width="17.33203125" customWidth="1"/>
    <col min="2567" max="2567" width="14.88671875" customWidth="1"/>
    <col min="2571" max="2571" width="10" customWidth="1"/>
    <col min="2818" max="2818" width="23.33203125" customWidth="1"/>
    <col min="2819" max="2819" width="18.5546875" customWidth="1"/>
    <col min="2820" max="2820" width="15.33203125" customWidth="1"/>
    <col min="2821" max="2821" width="13.44140625" customWidth="1"/>
    <col min="2822" max="2822" width="17.33203125" customWidth="1"/>
    <col min="2823" max="2823" width="14.88671875" customWidth="1"/>
    <col min="2827" max="2827" width="10" customWidth="1"/>
    <col min="3074" max="3074" width="23.33203125" customWidth="1"/>
    <col min="3075" max="3075" width="18.5546875" customWidth="1"/>
    <col min="3076" max="3076" width="15.33203125" customWidth="1"/>
    <col min="3077" max="3077" width="13.44140625" customWidth="1"/>
    <col min="3078" max="3078" width="17.33203125" customWidth="1"/>
    <col min="3079" max="3079" width="14.88671875" customWidth="1"/>
    <col min="3083" max="3083" width="10" customWidth="1"/>
    <col min="3330" max="3330" width="23.33203125" customWidth="1"/>
    <col min="3331" max="3331" width="18.5546875" customWidth="1"/>
    <col min="3332" max="3332" width="15.33203125" customWidth="1"/>
    <col min="3333" max="3333" width="13.44140625" customWidth="1"/>
    <col min="3334" max="3334" width="17.33203125" customWidth="1"/>
    <col min="3335" max="3335" width="14.88671875" customWidth="1"/>
    <col min="3339" max="3339" width="10" customWidth="1"/>
    <col min="3586" max="3586" width="23.33203125" customWidth="1"/>
    <col min="3587" max="3587" width="18.5546875" customWidth="1"/>
    <col min="3588" max="3588" width="15.33203125" customWidth="1"/>
    <col min="3589" max="3589" width="13.44140625" customWidth="1"/>
    <col min="3590" max="3590" width="17.33203125" customWidth="1"/>
    <col min="3591" max="3591" width="14.88671875" customWidth="1"/>
    <col min="3595" max="3595" width="10" customWidth="1"/>
    <col min="3842" max="3842" width="23.33203125" customWidth="1"/>
    <col min="3843" max="3843" width="18.5546875" customWidth="1"/>
    <col min="3844" max="3844" width="15.33203125" customWidth="1"/>
    <col min="3845" max="3845" width="13.44140625" customWidth="1"/>
    <col min="3846" max="3846" width="17.33203125" customWidth="1"/>
    <col min="3847" max="3847" width="14.88671875" customWidth="1"/>
    <col min="3851" max="3851" width="10" customWidth="1"/>
    <col min="4098" max="4098" width="23.33203125" customWidth="1"/>
    <col min="4099" max="4099" width="18.5546875" customWidth="1"/>
    <col min="4100" max="4100" width="15.33203125" customWidth="1"/>
    <col min="4101" max="4101" width="13.44140625" customWidth="1"/>
    <col min="4102" max="4102" width="17.33203125" customWidth="1"/>
    <col min="4103" max="4103" width="14.88671875" customWidth="1"/>
    <col min="4107" max="4107" width="10" customWidth="1"/>
    <col min="4354" max="4354" width="23.33203125" customWidth="1"/>
    <col min="4355" max="4355" width="18.5546875" customWidth="1"/>
    <col min="4356" max="4356" width="15.33203125" customWidth="1"/>
    <col min="4357" max="4357" width="13.44140625" customWidth="1"/>
    <col min="4358" max="4358" width="17.33203125" customWidth="1"/>
    <col min="4359" max="4359" width="14.88671875" customWidth="1"/>
    <col min="4363" max="4363" width="10" customWidth="1"/>
    <col min="4610" max="4610" width="23.33203125" customWidth="1"/>
    <col min="4611" max="4611" width="18.5546875" customWidth="1"/>
    <col min="4612" max="4612" width="15.33203125" customWidth="1"/>
    <col min="4613" max="4613" width="13.44140625" customWidth="1"/>
    <col min="4614" max="4614" width="17.33203125" customWidth="1"/>
    <col min="4615" max="4615" width="14.88671875" customWidth="1"/>
    <col min="4619" max="4619" width="10" customWidth="1"/>
    <col min="4866" max="4866" width="23.33203125" customWidth="1"/>
    <col min="4867" max="4867" width="18.5546875" customWidth="1"/>
    <col min="4868" max="4868" width="15.33203125" customWidth="1"/>
    <col min="4869" max="4869" width="13.44140625" customWidth="1"/>
    <col min="4870" max="4870" width="17.33203125" customWidth="1"/>
    <col min="4871" max="4871" width="14.88671875" customWidth="1"/>
    <col min="4875" max="4875" width="10" customWidth="1"/>
    <col min="5122" max="5122" width="23.33203125" customWidth="1"/>
    <col min="5123" max="5123" width="18.5546875" customWidth="1"/>
    <col min="5124" max="5124" width="15.33203125" customWidth="1"/>
    <col min="5125" max="5125" width="13.44140625" customWidth="1"/>
    <col min="5126" max="5126" width="17.33203125" customWidth="1"/>
    <col min="5127" max="5127" width="14.88671875" customWidth="1"/>
    <col min="5131" max="5131" width="10" customWidth="1"/>
    <col min="5378" max="5378" width="23.33203125" customWidth="1"/>
    <col min="5379" max="5379" width="18.5546875" customWidth="1"/>
    <col min="5380" max="5380" width="15.33203125" customWidth="1"/>
    <col min="5381" max="5381" width="13.44140625" customWidth="1"/>
    <col min="5382" max="5382" width="17.33203125" customWidth="1"/>
    <col min="5383" max="5383" width="14.88671875" customWidth="1"/>
    <col min="5387" max="5387" width="10" customWidth="1"/>
    <col min="5634" max="5634" width="23.33203125" customWidth="1"/>
    <col min="5635" max="5635" width="18.5546875" customWidth="1"/>
    <col min="5636" max="5636" width="15.33203125" customWidth="1"/>
    <col min="5637" max="5637" width="13.44140625" customWidth="1"/>
    <col min="5638" max="5638" width="17.33203125" customWidth="1"/>
    <col min="5639" max="5639" width="14.88671875" customWidth="1"/>
    <col min="5643" max="5643" width="10" customWidth="1"/>
    <col min="5890" max="5890" width="23.33203125" customWidth="1"/>
    <col min="5891" max="5891" width="18.5546875" customWidth="1"/>
    <col min="5892" max="5892" width="15.33203125" customWidth="1"/>
    <col min="5893" max="5893" width="13.44140625" customWidth="1"/>
    <col min="5894" max="5894" width="17.33203125" customWidth="1"/>
    <col min="5895" max="5895" width="14.88671875" customWidth="1"/>
    <col min="5899" max="5899" width="10" customWidth="1"/>
    <col min="6146" max="6146" width="23.33203125" customWidth="1"/>
    <col min="6147" max="6147" width="18.5546875" customWidth="1"/>
    <col min="6148" max="6148" width="15.33203125" customWidth="1"/>
    <col min="6149" max="6149" width="13.44140625" customWidth="1"/>
    <col min="6150" max="6150" width="17.33203125" customWidth="1"/>
    <col min="6151" max="6151" width="14.88671875" customWidth="1"/>
    <col min="6155" max="6155" width="10" customWidth="1"/>
    <col min="6402" max="6402" width="23.33203125" customWidth="1"/>
    <col min="6403" max="6403" width="18.5546875" customWidth="1"/>
    <col min="6404" max="6404" width="15.33203125" customWidth="1"/>
    <col min="6405" max="6405" width="13.44140625" customWidth="1"/>
    <col min="6406" max="6406" width="17.33203125" customWidth="1"/>
    <col min="6407" max="6407" width="14.88671875" customWidth="1"/>
    <col min="6411" max="6411" width="10" customWidth="1"/>
    <col min="6658" max="6658" width="23.33203125" customWidth="1"/>
    <col min="6659" max="6659" width="18.5546875" customWidth="1"/>
    <col min="6660" max="6660" width="15.33203125" customWidth="1"/>
    <col min="6661" max="6661" width="13.44140625" customWidth="1"/>
    <col min="6662" max="6662" width="17.33203125" customWidth="1"/>
    <col min="6663" max="6663" width="14.88671875" customWidth="1"/>
    <col min="6667" max="6667" width="10" customWidth="1"/>
    <col min="6914" max="6914" width="23.33203125" customWidth="1"/>
    <col min="6915" max="6915" width="18.5546875" customWidth="1"/>
    <col min="6916" max="6916" width="15.33203125" customWidth="1"/>
    <col min="6917" max="6917" width="13.44140625" customWidth="1"/>
    <col min="6918" max="6918" width="17.33203125" customWidth="1"/>
    <col min="6919" max="6919" width="14.88671875" customWidth="1"/>
    <col min="6923" max="6923" width="10" customWidth="1"/>
    <col min="7170" max="7170" width="23.33203125" customWidth="1"/>
    <col min="7171" max="7171" width="18.5546875" customWidth="1"/>
    <col min="7172" max="7172" width="15.33203125" customWidth="1"/>
    <col min="7173" max="7173" width="13.44140625" customWidth="1"/>
    <col min="7174" max="7174" width="17.33203125" customWidth="1"/>
    <col min="7175" max="7175" width="14.88671875" customWidth="1"/>
    <col min="7179" max="7179" width="10" customWidth="1"/>
    <col min="7426" max="7426" width="23.33203125" customWidth="1"/>
    <col min="7427" max="7427" width="18.5546875" customWidth="1"/>
    <col min="7428" max="7428" width="15.33203125" customWidth="1"/>
    <col min="7429" max="7429" width="13.44140625" customWidth="1"/>
    <col min="7430" max="7430" width="17.33203125" customWidth="1"/>
    <col min="7431" max="7431" width="14.88671875" customWidth="1"/>
    <col min="7435" max="7435" width="10" customWidth="1"/>
    <col min="7682" max="7682" width="23.33203125" customWidth="1"/>
    <col min="7683" max="7683" width="18.5546875" customWidth="1"/>
    <col min="7684" max="7684" width="15.33203125" customWidth="1"/>
    <col min="7685" max="7685" width="13.44140625" customWidth="1"/>
    <col min="7686" max="7686" width="17.33203125" customWidth="1"/>
    <col min="7687" max="7687" width="14.88671875" customWidth="1"/>
    <col min="7691" max="7691" width="10" customWidth="1"/>
    <col min="7938" max="7938" width="23.33203125" customWidth="1"/>
    <col min="7939" max="7939" width="18.5546875" customWidth="1"/>
    <col min="7940" max="7940" width="15.33203125" customWidth="1"/>
    <col min="7941" max="7941" width="13.44140625" customWidth="1"/>
    <col min="7942" max="7942" width="17.33203125" customWidth="1"/>
    <col min="7943" max="7943" width="14.88671875" customWidth="1"/>
    <col min="7947" max="7947" width="10" customWidth="1"/>
    <col min="8194" max="8194" width="23.33203125" customWidth="1"/>
    <col min="8195" max="8195" width="18.5546875" customWidth="1"/>
    <col min="8196" max="8196" width="15.33203125" customWidth="1"/>
    <col min="8197" max="8197" width="13.44140625" customWidth="1"/>
    <col min="8198" max="8198" width="17.33203125" customWidth="1"/>
    <col min="8199" max="8199" width="14.88671875" customWidth="1"/>
    <col min="8203" max="8203" width="10" customWidth="1"/>
    <col min="8450" max="8450" width="23.33203125" customWidth="1"/>
    <col min="8451" max="8451" width="18.5546875" customWidth="1"/>
    <col min="8452" max="8452" width="15.33203125" customWidth="1"/>
    <col min="8453" max="8453" width="13.44140625" customWidth="1"/>
    <col min="8454" max="8454" width="17.33203125" customWidth="1"/>
    <col min="8455" max="8455" width="14.88671875" customWidth="1"/>
    <col min="8459" max="8459" width="10" customWidth="1"/>
    <col min="8706" max="8706" width="23.33203125" customWidth="1"/>
    <col min="8707" max="8707" width="18.5546875" customWidth="1"/>
    <col min="8708" max="8708" width="15.33203125" customWidth="1"/>
    <col min="8709" max="8709" width="13.44140625" customWidth="1"/>
    <col min="8710" max="8710" width="17.33203125" customWidth="1"/>
    <col min="8711" max="8711" width="14.88671875" customWidth="1"/>
    <col min="8715" max="8715" width="10" customWidth="1"/>
    <col min="8962" max="8962" width="23.33203125" customWidth="1"/>
    <col min="8963" max="8963" width="18.5546875" customWidth="1"/>
    <col min="8964" max="8964" width="15.33203125" customWidth="1"/>
    <col min="8965" max="8965" width="13.44140625" customWidth="1"/>
    <col min="8966" max="8966" width="17.33203125" customWidth="1"/>
    <col min="8967" max="8967" width="14.88671875" customWidth="1"/>
    <col min="8971" max="8971" width="10" customWidth="1"/>
    <col min="9218" max="9218" width="23.33203125" customWidth="1"/>
    <col min="9219" max="9219" width="18.5546875" customWidth="1"/>
    <col min="9220" max="9220" width="15.33203125" customWidth="1"/>
    <col min="9221" max="9221" width="13.44140625" customWidth="1"/>
    <col min="9222" max="9222" width="17.33203125" customWidth="1"/>
    <col min="9223" max="9223" width="14.88671875" customWidth="1"/>
    <col min="9227" max="9227" width="10" customWidth="1"/>
    <col min="9474" max="9474" width="23.33203125" customWidth="1"/>
    <col min="9475" max="9475" width="18.5546875" customWidth="1"/>
    <col min="9476" max="9476" width="15.33203125" customWidth="1"/>
    <col min="9477" max="9477" width="13.44140625" customWidth="1"/>
    <col min="9478" max="9478" width="17.33203125" customWidth="1"/>
    <col min="9479" max="9479" width="14.88671875" customWidth="1"/>
    <col min="9483" max="9483" width="10" customWidth="1"/>
    <col min="9730" max="9730" width="23.33203125" customWidth="1"/>
    <col min="9731" max="9731" width="18.5546875" customWidth="1"/>
    <col min="9732" max="9732" width="15.33203125" customWidth="1"/>
    <col min="9733" max="9733" width="13.44140625" customWidth="1"/>
    <col min="9734" max="9734" width="17.33203125" customWidth="1"/>
    <col min="9735" max="9735" width="14.88671875" customWidth="1"/>
    <col min="9739" max="9739" width="10" customWidth="1"/>
    <col min="9986" max="9986" width="23.33203125" customWidth="1"/>
    <col min="9987" max="9987" width="18.5546875" customWidth="1"/>
    <col min="9988" max="9988" width="15.33203125" customWidth="1"/>
    <col min="9989" max="9989" width="13.44140625" customWidth="1"/>
    <col min="9990" max="9990" width="17.33203125" customWidth="1"/>
    <col min="9991" max="9991" width="14.88671875" customWidth="1"/>
    <col min="9995" max="9995" width="10" customWidth="1"/>
    <col min="10242" max="10242" width="23.33203125" customWidth="1"/>
    <col min="10243" max="10243" width="18.5546875" customWidth="1"/>
    <col min="10244" max="10244" width="15.33203125" customWidth="1"/>
    <col min="10245" max="10245" width="13.44140625" customWidth="1"/>
    <col min="10246" max="10246" width="17.33203125" customWidth="1"/>
    <col min="10247" max="10247" width="14.88671875" customWidth="1"/>
    <col min="10251" max="10251" width="10" customWidth="1"/>
    <col min="10498" max="10498" width="23.33203125" customWidth="1"/>
    <col min="10499" max="10499" width="18.5546875" customWidth="1"/>
    <col min="10500" max="10500" width="15.33203125" customWidth="1"/>
    <col min="10501" max="10501" width="13.44140625" customWidth="1"/>
    <col min="10502" max="10502" width="17.33203125" customWidth="1"/>
    <col min="10503" max="10503" width="14.88671875" customWidth="1"/>
    <col min="10507" max="10507" width="10" customWidth="1"/>
    <col min="10754" max="10754" width="23.33203125" customWidth="1"/>
    <col min="10755" max="10755" width="18.5546875" customWidth="1"/>
    <col min="10756" max="10756" width="15.33203125" customWidth="1"/>
    <col min="10757" max="10757" width="13.44140625" customWidth="1"/>
    <col min="10758" max="10758" width="17.33203125" customWidth="1"/>
    <col min="10759" max="10759" width="14.88671875" customWidth="1"/>
    <col min="10763" max="10763" width="10" customWidth="1"/>
    <col min="11010" max="11010" width="23.33203125" customWidth="1"/>
    <col min="11011" max="11011" width="18.5546875" customWidth="1"/>
    <col min="11012" max="11012" width="15.33203125" customWidth="1"/>
    <col min="11013" max="11013" width="13.44140625" customWidth="1"/>
    <col min="11014" max="11014" width="17.33203125" customWidth="1"/>
    <col min="11015" max="11015" width="14.88671875" customWidth="1"/>
    <col min="11019" max="11019" width="10" customWidth="1"/>
    <col min="11266" max="11266" width="23.33203125" customWidth="1"/>
    <col min="11267" max="11267" width="18.5546875" customWidth="1"/>
    <col min="11268" max="11268" width="15.33203125" customWidth="1"/>
    <col min="11269" max="11269" width="13.44140625" customWidth="1"/>
    <col min="11270" max="11270" width="17.33203125" customWidth="1"/>
    <col min="11271" max="11271" width="14.88671875" customWidth="1"/>
    <col min="11275" max="11275" width="10" customWidth="1"/>
    <col min="11522" max="11522" width="23.33203125" customWidth="1"/>
    <col min="11523" max="11523" width="18.5546875" customWidth="1"/>
    <col min="11524" max="11524" width="15.33203125" customWidth="1"/>
    <col min="11525" max="11525" width="13.44140625" customWidth="1"/>
    <col min="11526" max="11526" width="17.33203125" customWidth="1"/>
    <col min="11527" max="11527" width="14.88671875" customWidth="1"/>
    <col min="11531" max="11531" width="10" customWidth="1"/>
    <col min="11778" max="11778" width="23.33203125" customWidth="1"/>
    <col min="11779" max="11779" width="18.5546875" customWidth="1"/>
    <col min="11780" max="11780" width="15.33203125" customWidth="1"/>
    <col min="11781" max="11781" width="13.44140625" customWidth="1"/>
    <col min="11782" max="11782" width="17.33203125" customWidth="1"/>
    <col min="11783" max="11783" width="14.88671875" customWidth="1"/>
    <col min="11787" max="11787" width="10" customWidth="1"/>
    <col min="12034" max="12034" width="23.33203125" customWidth="1"/>
    <col min="12035" max="12035" width="18.5546875" customWidth="1"/>
    <col min="12036" max="12036" width="15.33203125" customWidth="1"/>
    <col min="12037" max="12037" width="13.44140625" customWidth="1"/>
    <col min="12038" max="12038" width="17.33203125" customWidth="1"/>
    <col min="12039" max="12039" width="14.88671875" customWidth="1"/>
    <col min="12043" max="12043" width="10" customWidth="1"/>
    <col min="12290" max="12290" width="23.33203125" customWidth="1"/>
    <col min="12291" max="12291" width="18.5546875" customWidth="1"/>
    <col min="12292" max="12292" width="15.33203125" customWidth="1"/>
    <col min="12293" max="12293" width="13.44140625" customWidth="1"/>
    <col min="12294" max="12294" width="17.33203125" customWidth="1"/>
    <col min="12295" max="12295" width="14.88671875" customWidth="1"/>
    <col min="12299" max="12299" width="10" customWidth="1"/>
    <col min="12546" max="12546" width="23.33203125" customWidth="1"/>
    <col min="12547" max="12547" width="18.5546875" customWidth="1"/>
    <col min="12548" max="12548" width="15.33203125" customWidth="1"/>
    <col min="12549" max="12549" width="13.44140625" customWidth="1"/>
    <col min="12550" max="12550" width="17.33203125" customWidth="1"/>
    <col min="12551" max="12551" width="14.88671875" customWidth="1"/>
    <col min="12555" max="12555" width="10" customWidth="1"/>
    <col min="12802" max="12802" width="23.33203125" customWidth="1"/>
    <col min="12803" max="12803" width="18.5546875" customWidth="1"/>
    <col min="12804" max="12804" width="15.33203125" customWidth="1"/>
    <col min="12805" max="12805" width="13.44140625" customWidth="1"/>
    <col min="12806" max="12806" width="17.33203125" customWidth="1"/>
    <col min="12807" max="12807" width="14.88671875" customWidth="1"/>
    <col min="12811" max="12811" width="10" customWidth="1"/>
    <col min="13058" max="13058" width="23.33203125" customWidth="1"/>
    <col min="13059" max="13059" width="18.5546875" customWidth="1"/>
    <col min="13060" max="13060" width="15.33203125" customWidth="1"/>
    <col min="13061" max="13061" width="13.44140625" customWidth="1"/>
    <col min="13062" max="13062" width="17.33203125" customWidth="1"/>
    <col min="13063" max="13063" width="14.88671875" customWidth="1"/>
    <col min="13067" max="13067" width="10" customWidth="1"/>
    <col min="13314" max="13314" width="23.33203125" customWidth="1"/>
    <col min="13315" max="13315" width="18.5546875" customWidth="1"/>
    <col min="13316" max="13316" width="15.33203125" customWidth="1"/>
    <col min="13317" max="13317" width="13.44140625" customWidth="1"/>
    <col min="13318" max="13318" width="17.33203125" customWidth="1"/>
    <col min="13319" max="13319" width="14.88671875" customWidth="1"/>
    <col min="13323" max="13323" width="10" customWidth="1"/>
    <col min="13570" max="13570" width="23.33203125" customWidth="1"/>
    <col min="13571" max="13571" width="18.5546875" customWidth="1"/>
    <col min="13572" max="13572" width="15.33203125" customWidth="1"/>
    <col min="13573" max="13573" width="13.44140625" customWidth="1"/>
    <col min="13574" max="13574" width="17.33203125" customWidth="1"/>
    <col min="13575" max="13575" width="14.88671875" customWidth="1"/>
    <col min="13579" max="13579" width="10" customWidth="1"/>
    <col min="13826" max="13826" width="23.33203125" customWidth="1"/>
    <col min="13827" max="13827" width="18.5546875" customWidth="1"/>
    <col min="13828" max="13828" width="15.33203125" customWidth="1"/>
    <col min="13829" max="13829" width="13.44140625" customWidth="1"/>
    <col min="13830" max="13830" width="17.33203125" customWidth="1"/>
    <col min="13831" max="13831" width="14.88671875" customWidth="1"/>
    <col min="13835" max="13835" width="10" customWidth="1"/>
    <col min="14082" max="14082" width="23.33203125" customWidth="1"/>
    <col min="14083" max="14083" width="18.5546875" customWidth="1"/>
    <col min="14084" max="14084" width="15.33203125" customWidth="1"/>
    <col min="14085" max="14085" width="13.44140625" customWidth="1"/>
    <col min="14086" max="14086" width="17.33203125" customWidth="1"/>
    <col min="14087" max="14087" width="14.88671875" customWidth="1"/>
    <col min="14091" max="14091" width="10" customWidth="1"/>
    <col min="14338" max="14338" width="23.33203125" customWidth="1"/>
    <col min="14339" max="14339" width="18.5546875" customWidth="1"/>
    <col min="14340" max="14340" width="15.33203125" customWidth="1"/>
    <col min="14341" max="14341" width="13.44140625" customWidth="1"/>
    <col min="14342" max="14342" width="17.33203125" customWidth="1"/>
    <col min="14343" max="14343" width="14.88671875" customWidth="1"/>
    <col min="14347" max="14347" width="10" customWidth="1"/>
    <col min="14594" max="14594" width="23.33203125" customWidth="1"/>
    <col min="14595" max="14595" width="18.5546875" customWidth="1"/>
    <col min="14596" max="14596" width="15.33203125" customWidth="1"/>
    <col min="14597" max="14597" width="13.44140625" customWidth="1"/>
    <col min="14598" max="14598" width="17.33203125" customWidth="1"/>
    <col min="14599" max="14599" width="14.88671875" customWidth="1"/>
    <col min="14603" max="14603" width="10" customWidth="1"/>
    <col min="14850" max="14850" width="23.33203125" customWidth="1"/>
    <col min="14851" max="14851" width="18.5546875" customWidth="1"/>
    <col min="14852" max="14852" width="15.33203125" customWidth="1"/>
    <col min="14853" max="14853" width="13.44140625" customWidth="1"/>
    <col min="14854" max="14854" width="17.33203125" customWidth="1"/>
    <col min="14855" max="14855" width="14.88671875" customWidth="1"/>
    <col min="14859" max="14859" width="10" customWidth="1"/>
    <col min="15106" max="15106" width="23.33203125" customWidth="1"/>
    <col min="15107" max="15107" width="18.5546875" customWidth="1"/>
    <col min="15108" max="15108" width="15.33203125" customWidth="1"/>
    <col min="15109" max="15109" width="13.44140625" customWidth="1"/>
    <col min="15110" max="15110" width="17.33203125" customWidth="1"/>
    <col min="15111" max="15111" width="14.88671875" customWidth="1"/>
    <col min="15115" max="15115" width="10" customWidth="1"/>
    <col min="15362" max="15362" width="23.33203125" customWidth="1"/>
    <col min="15363" max="15363" width="18.5546875" customWidth="1"/>
    <col min="15364" max="15364" width="15.33203125" customWidth="1"/>
    <col min="15365" max="15365" width="13.44140625" customWidth="1"/>
    <col min="15366" max="15366" width="17.33203125" customWidth="1"/>
    <col min="15367" max="15367" width="14.88671875" customWidth="1"/>
    <col min="15371" max="15371" width="10" customWidth="1"/>
    <col min="15618" max="15618" width="23.33203125" customWidth="1"/>
    <col min="15619" max="15619" width="18.5546875" customWidth="1"/>
    <col min="15620" max="15620" width="15.33203125" customWidth="1"/>
    <col min="15621" max="15621" width="13.44140625" customWidth="1"/>
    <col min="15622" max="15622" width="17.33203125" customWidth="1"/>
    <col min="15623" max="15623" width="14.88671875" customWidth="1"/>
    <col min="15627" max="15627" width="10" customWidth="1"/>
    <col min="15874" max="15874" width="23.33203125" customWidth="1"/>
    <col min="15875" max="15875" width="18.5546875" customWidth="1"/>
    <col min="15876" max="15876" width="15.33203125" customWidth="1"/>
    <col min="15877" max="15877" width="13.44140625" customWidth="1"/>
    <col min="15878" max="15878" width="17.33203125" customWidth="1"/>
    <col min="15879" max="15879" width="14.88671875" customWidth="1"/>
    <col min="15883" max="15883" width="10" customWidth="1"/>
    <col min="16130" max="16130" width="23.33203125" customWidth="1"/>
    <col min="16131" max="16131" width="18.5546875" customWidth="1"/>
    <col min="16132" max="16132" width="15.33203125" customWidth="1"/>
    <col min="16133" max="16133" width="13.44140625" customWidth="1"/>
    <col min="16134" max="16134" width="17.33203125" customWidth="1"/>
    <col min="16135" max="16135" width="14.88671875" customWidth="1"/>
    <col min="16139" max="16139" width="10" customWidth="1"/>
  </cols>
  <sheetData>
    <row r="1" spans="1:34" ht="16.2" thickBot="1" x14ac:dyDescent="0.35">
      <c r="A1" s="246" t="s">
        <v>147</v>
      </c>
      <c r="N1" s="30"/>
      <c r="O1" s="30"/>
      <c r="P1" s="30"/>
      <c r="Q1" s="30"/>
      <c r="X1" s="219" t="s">
        <v>150</v>
      </c>
      <c r="Y1" s="220">
        <v>42125</v>
      </c>
      <c r="Z1" s="221">
        <v>1</v>
      </c>
      <c r="AB1" s="219" t="s">
        <v>158</v>
      </c>
      <c r="AC1" s="220">
        <v>42139</v>
      </c>
      <c r="AD1" s="221">
        <v>1</v>
      </c>
      <c r="AF1" s="219" t="s">
        <v>161</v>
      </c>
      <c r="AG1" s="220">
        <v>42109</v>
      </c>
      <c r="AH1" s="221">
        <v>1</v>
      </c>
    </row>
    <row r="2" spans="1:34" ht="15" thickTop="1" x14ac:dyDescent="0.3">
      <c r="A2" s="255"/>
      <c r="B2" s="407" t="s">
        <v>73</v>
      </c>
      <c r="C2" s="408"/>
      <c r="D2" s="237" t="s">
        <v>37</v>
      </c>
      <c r="E2" s="407" t="s">
        <v>76</v>
      </c>
      <c r="F2" s="409"/>
      <c r="G2" s="408"/>
      <c r="H2" s="407" t="s">
        <v>35</v>
      </c>
      <c r="I2" s="408"/>
      <c r="J2" s="236" t="s">
        <v>196</v>
      </c>
      <c r="K2" t="s">
        <v>171</v>
      </c>
      <c r="M2" s="199" t="s">
        <v>199</v>
      </c>
      <c r="N2" s="200"/>
      <c r="O2" s="201"/>
      <c r="P2" s="200"/>
      <c r="Q2" s="202"/>
      <c r="R2" t="s">
        <v>148</v>
      </c>
      <c r="S2" t="s">
        <v>98</v>
      </c>
      <c r="X2" s="219" t="s">
        <v>150</v>
      </c>
      <c r="Y2" s="220">
        <v>42133</v>
      </c>
      <c r="Z2" s="221">
        <v>1</v>
      </c>
      <c r="AB2" s="219" t="s">
        <v>158</v>
      </c>
      <c r="AC2" s="220">
        <v>42140</v>
      </c>
      <c r="AD2" s="221">
        <v>1</v>
      </c>
      <c r="AF2" s="219" t="s">
        <v>161</v>
      </c>
      <c r="AG2" s="220">
        <v>42114</v>
      </c>
      <c r="AH2" s="221">
        <v>1</v>
      </c>
    </row>
    <row r="3" spans="1:34" ht="15" thickBot="1" x14ac:dyDescent="0.35">
      <c r="A3" s="160" t="s">
        <v>0</v>
      </c>
      <c r="B3" s="160" t="s">
        <v>74</v>
      </c>
      <c r="C3" s="161" t="s">
        <v>143</v>
      </c>
      <c r="D3" s="159" t="s">
        <v>6</v>
      </c>
      <c r="E3" s="160" t="s">
        <v>77</v>
      </c>
      <c r="F3" s="159" t="s">
        <v>74</v>
      </c>
      <c r="G3" s="161" t="s">
        <v>87</v>
      </c>
      <c r="H3" s="160" t="s">
        <v>88</v>
      </c>
      <c r="I3" s="161" t="s">
        <v>89</v>
      </c>
      <c r="J3" s="161" t="s">
        <v>6</v>
      </c>
      <c r="M3" s="203"/>
      <c r="N3" s="30"/>
      <c r="O3" s="30"/>
      <c r="P3" s="204"/>
      <c r="Q3" s="205"/>
      <c r="X3" s="219" t="s">
        <v>150</v>
      </c>
      <c r="Y3" s="220">
        <v>42134</v>
      </c>
      <c r="Z3" s="221">
        <v>4</v>
      </c>
      <c r="AB3" s="219" t="s">
        <v>158</v>
      </c>
      <c r="AC3" s="220">
        <v>42141</v>
      </c>
      <c r="AD3" s="221">
        <v>1</v>
      </c>
      <c r="AF3" s="219" t="s">
        <v>161</v>
      </c>
      <c r="AG3" s="220">
        <v>42121</v>
      </c>
      <c r="AH3" s="221">
        <v>1</v>
      </c>
    </row>
    <row r="4" spans="1:34" x14ac:dyDescent="0.3">
      <c r="A4" s="256">
        <v>42164</v>
      </c>
      <c r="B4" s="257" t="s">
        <v>109</v>
      </c>
      <c r="C4" s="258" t="s">
        <v>109</v>
      </c>
      <c r="D4" s="259" t="s">
        <v>109</v>
      </c>
      <c r="E4" s="257" t="s">
        <v>109</v>
      </c>
      <c r="F4" s="259" t="s">
        <v>109</v>
      </c>
      <c r="G4" s="258" t="s">
        <v>109</v>
      </c>
      <c r="H4" s="257">
        <v>0</v>
      </c>
      <c r="I4" s="258">
        <v>116</v>
      </c>
      <c r="J4" s="258">
        <f>SUM(D4:I4)</f>
        <v>116</v>
      </c>
      <c r="M4" s="203" t="s">
        <v>35</v>
      </c>
      <c r="N4" s="1"/>
      <c r="O4" s="1">
        <v>289</v>
      </c>
      <c r="P4" s="31" t="s">
        <v>144</v>
      </c>
      <c r="Q4" s="205"/>
      <c r="R4">
        <f>I24</f>
        <v>289</v>
      </c>
      <c r="S4">
        <f>O4-R4</f>
        <v>0</v>
      </c>
      <c r="X4" s="219" t="s">
        <v>150</v>
      </c>
      <c r="Y4" s="220">
        <v>42135</v>
      </c>
      <c r="Z4" s="221">
        <v>9</v>
      </c>
      <c r="AB4" s="219" t="s">
        <v>158</v>
      </c>
      <c r="AC4" s="220">
        <v>42145</v>
      </c>
      <c r="AD4" s="221">
        <v>1</v>
      </c>
      <c r="AF4" s="219" t="s">
        <v>161</v>
      </c>
      <c r="AG4" s="220">
        <v>42124</v>
      </c>
      <c r="AH4" s="221">
        <v>4</v>
      </c>
    </row>
    <row r="5" spans="1:34" x14ac:dyDescent="0.3">
      <c r="A5" s="256">
        <v>42167</v>
      </c>
      <c r="B5" s="257" t="s">
        <v>109</v>
      </c>
      <c r="C5" s="258" t="s">
        <v>109</v>
      </c>
      <c r="D5" s="259" t="s">
        <v>109</v>
      </c>
      <c r="E5" s="257" t="s">
        <v>109</v>
      </c>
      <c r="F5" s="259" t="s">
        <v>109</v>
      </c>
      <c r="G5" s="258" t="s">
        <v>109</v>
      </c>
      <c r="H5" s="257">
        <v>0</v>
      </c>
      <c r="I5" s="253">
        <v>19</v>
      </c>
      <c r="J5" s="258">
        <f>SUM(D5:I5)+J4</f>
        <v>135</v>
      </c>
      <c r="M5" s="203" t="s">
        <v>36</v>
      </c>
      <c r="N5" s="1"/>
      <c r="O5" s="1">
        <v>450</v>
      </c>
      <c r="P5" s="31" t="s">
        <v>144</v>
      </c>
      <c r="Q5" s="207"/>
      <c r="R5">
        <f>E24+F24+G24</f>
        <v>450</v>
      </c>
      <c r="S5">
        <f t="shared" ref="S5:S6" si="0">O5-R5</f>
        <v>0</v>
      </c>
      <c r="X5" s="219" t="s">
        <v>150</v>
      </c>
      <c r="Y5" s="220">
        <v>42136</v>
      </c>
      <c r="Z5" s="221">
        <v>2</v>
      </c>
      <c r="AB5" s="219" t="s">
        <v>158</v>
      </c>
      <c r="AC5" s="220">
        <v>42147</v>
      </c>
      <c r="AD5" s="221">
        <v>1</v>
      </c>
      <c r="AF5" s="219" t="s">
        <v>161</v>
      </c>
      <c r="AG5" s="220">
        <v>42125</v>
      </c>
      <c r="AH5" s="221">
        <v>5</v>
      </c>
    </row>
    <row r="6" spans="1:34" x14ac:dyDescent="0.3">
      <c r="A6" s="256">
        <v>42174</v>
      </c>
      <c r="B6" s="257" t="s">
        <v>109</v>
      </c>
      <c r="C6" s="258" t="s">
        <v>109</v>
      </c>
      <c r="D6" s="259" t="s">
        <v>109</v>
      </c>
      <c r="E6" s="257" t="s">
        <v>109</v>
      </c>
      <c r="F6" s="259" t="s">
        <v>109</v>
      </c>
      <c r="G6" s="258" t="s">
        <v>109</v>
      </c>
      <c r="H6" s="257">
        <v>0</v>
      </c>
      <c r="I6" s="253">
        <v>113</v>
      </c>
      <c r="J6" s="258">
        <f t="shared" ref="J6:J23" si="1">SUM(D6:I6)+J5</f>
        <v>248</v>
      </c>
      <c r="M6" s="203" t="s">
        <v>37</v>
      </c>
      <c r="N6" s="1"/>
      <c r="O6" s="1">
        <v>329</v>
      </c>
      <c r="P6" s="31" t="s">
        <v>144</v>
      </c>
      <c r="Q6" s="208"/>
      <c r="R6">
        <f>B24+C24</f>
        <v>329</v>
      </c>
      <c r="S6">
        <f t="shared" si="0"/>
        <v>0</v>
      </c>
      <c r="X6" s="219" t="s">
        <v>150</v>
      </c>
      <c r="Y6" s="220">
        <v>42137</v>
      </c>
      <c r="Z6" s="221">
        <v>6</v>
      </c>
      <c r="AB6" s="219" t="s">
        <v>158</v>
      </c>
      <c r="AC6" s="220">
        <v>42148</v>
      </c>
      <c r="AD6" s="221">
        <v>1</v>
      </c>
      <c r="AF6" s="219" t="s">
        <v>161</v>
      </c>
      <c r="AG6" s="220">
        <v>42127</v>
      </c>
      <c r="AH6" s="221">
        <v>4</v>
      </c>
    </row>
    <row r="7" spans="1:34" ht="15" thickBot="1" x14ac:dyDescent="0.35">
      <c r="A7" s="256">
        <v>42187</v>
      </c>
      <c r="B7" s="257">
        <v>7</v>
      </c>
      <c r="C7" s="258">
        <v>0</v>
      </c>
      <c r="D7" s="259">
        <f>SUM(B7:C7)</f>
        <v>7</v>
      </c>
      <c r="E7" s="257">
        <v>29</v>
      </c>
      <c r="F7" s="259" t="s">
        <v>109</v>
      </c>
      <c r="G7" s="258" t="s">
        <v>109</v>
      </c>
      <c r="H7" s="257">
        <v>0</v>
      </c>
      <c r="I7" s="253">
        <v>41</v>
      </c>
      <c r="J7" s="258">
        <f t="shared" si="1"/>
        <v>325</v>
      </c>
      <c r="M7" s="209"/>
      <c r="N7" s="210"/>
      <c r="O7" s="210">
        <f>SUM(O4:O6)</f>
        <v>1068</v>
      </c>
      <c r="P7" s="210"/>
      <c r="Q7" s="211"/>
      <c r="X7" s="219" t="s">
        <v>150</v>
      </c>
      <c r="Y7" s="220">
        <v>42138</v>
      </c>
      <c r="Z7" s="221">
        <v>4</v>
      </c>
      <c r="AB7" s="219" t="s">
        <v>158</v>
      </c>
      <c r="AC7" s="220">
        <v>42149</v>
      </c>
      <c r="AD7" s="221">
        <v>2</v>
      </c>
      <c r="AF7" s="219" t="s">
        <v>161</v>
      </c>
      <c r="AG7" s="220">
        <v>42130</v>
      </c>
      <c r="AH7" s="221">
        <v>1</v>
      </c>
    </row>
    <row r="8" spans="1:34" ht="15" thickTop="1" x14ac:dyDescent="0.3">
      <c r="A8" s="256">
        <v>42188</v>
      </c>
      <c r="B8" s="257">
        <v>11</v>
      </c>
      <c r="C8" s="258">
        <v>0</v>
      </c>
      <c r="D8" s="259">
        <f t="shared" ref="D8:D23" si="2">SUM(B8:C8)</f>
        <v>11</v>
      </c>
      <c r="E8" s="257">
        <v>18</v>
      </c>
      <c r="F8" s="259" t="s">
        <v>109</v>
      </c>
      <c r="G8" s="258" t="s">
        <v>109</v>
      </c>
      <c r="H8" s="257" t="s">
        <v>109</v>
      </c>
      <c r="I8" s="253" t="s">
        <v>109</v>
      </c>
      <c r="J8" s="258">
        <f t="shared" si="1"/>
        <v>354</v>
      </c>
      <c r="X8" s="219" t="s">
        <v>150</v>
      </c>
      <c r="Y8" s="220">
        <v>42139</v>
      </c>
      <c r="Z8" s="221">
        <v>2</v>
      </c>
      <c r="AB8" s="219" t="s">
        <v>158</v>
      </c>
      <c r="AC8" s="220">
        <v>42150</v>
      </c>
      <c r="AD8" s="221">
        <v>6</v>
      </c>
      <c r="AF8" s="219" t="s">
        <v>161</v>
      </c>
      <c r="AG8" s="220">
        <v>42131</v>
      </c>
      <c r="AH8" s="221">
        <v>19</v>
      </c>
    </row>
    <row r="9" spans="1:34" x14ac:dyDescent="0.3">
      <c r="A9" s="256">
        <v>42194</v>
      </c>
      <c r="B9" s="257">
        <v>14</v>
      </c>
      <c r="C9" s="258">
        <v>0</v>
      </c>
      <c r="D9" s="259">
        <f t="shared" si="2"/>
        <v>14</v>
      </c>
      <c r="E9" s="257">
        <v>11</v>
      </c>
      <c r="F9" s="259" t="s">
        <v>109</v>
      </c>
      <c r="G9" s="258" t="s">
        <v>109</v>
      </c>
      <c r="H9" s="257" t="s">
        <v>109</v>
      </c>
      <c r="I9" s="253" t="s">
        <v>109</v>
      </c>
      <c r="J9" s="258">
        <f t="shared" si="1"/>
        <v>379</v>
      </c>
      <c r="X9" s="219" t="s">
        <v>150</v>
      </c>
      <c r="Y9" s="220">
        <v>42140</v>
      </c>
      <c r="Z9" s="221">
        <v>1</v>
      </c>
      <c r="AB9" s="219" t="s">
        <v>158</v>
      </c>
      <c r="AC9" s="220">
        <v>42152</v>
      </c>
      <c r="AD9" s="221">
        <v>4</v>
      </c>
      <c r="AF9" s="219" t="s">
        <v>161</v>
      </c>
      <c r="AG9" s="220">
        <v>42132</v>
      </c>
      <c r="AH9" s="221">
        <v>1</v>
      </c>
    </row>
    <row r="10" spans="1:34" x14ac:dyDescent="0.3">
      <c r="A10" s="256">
        <v>42195</v>
      </c>
      <c r="B10" s="257">
        <v>7</v>
      </c>
      <c r="C10" s="254">
        <v>1</v>
      </c>
      <c r="D10" s="259">
        <f t="shared" si="2"/>
        <v>8</v>
      </c>
      <c r="E10" s="257">
        <v>36</v>
      </c>
      <c r="F10" s="259" t="s">
        <v>109</v>
      </c>
      <c r="G10" s="258" t="s">
        <v>109</v>
      </c>
      <c r="H10" s="257" t="s">
        <v>109</v>
      </c>
      <c r="I10" s="253" t="s">
        <v>109</v>
      </c>
      <c r="J10" s="258">
        <f t="shared" si="1"/>
        <v>423</v>
      </c>
      <c r="X10" s="219" t="s">
        <v>150</v>
      </c>
      <c r="Y10" s="220">
        <v>42142</v>
      </c>
      <c r="Z10" s="221">
        <v>2</v>
      </c>
      <c r="AB10" s="219" t="s">
        <v>158</v>
      </c>
      <c r="AC10" s="220">
        <v>42153</v>
      </c>
      <c r="AD10" s="221">
        <v>10</v>
      </c>
      <c r="AF10" s="219" t="s">
        <v>161</v>
      </c>
      <c r="AG10" s="220">
        <v>42133</v>
      </c>
      <c r="AH10" s="221">
        <v>5</v>
      </c>
    </row>
    <row r="11" spans="1:34" x14ac:dyDescent="0.3">
      <c r="A11" s="256">
        <v>42196</v>
      </c>
      <c r="B11" s="257">
        <v>11</v>
      </c>
      <c r="C11" s="258">
        <v>1</v>
      </c>
      <c r="D11" s="259">
        <f t="shared" si="2"/>
        <v>12</v>
      </c>
      <c r="E11" s="257">
        <v>40</v>
      </c>
      <c r="F11" s="259" t="s">
        <v>109</v>
      </c>
      <c r="G11" s="258" t="s">
        <v>109</v>
      </c>
      <c r="H11" s="257" t="s">
        <v>109</v>
      </c>
      <c r="I11" s="253" t="s">
        <v>109</v>
      </c>
      <c r="J11" s="258">
        <f t="shared" si="1"/>
        <v>475</v>
      </c>
      <c r="X11" s="219" t="s">
        <v>150</v>
      </c>
      <c r="Y11" s="220">
        <v>42143</v>
      </c>
      <c r="Z11" s="221">
        <v>10</v>
      </c>
      <c r="AB11" s="219" t="s">
        <v>158</v>
      </c>
      <c r="AC11" s="220">
        <v>42154</v>
      </c>
      <c r="AD11" s="221">
        <v>26</v>
      </c>
      <c r="AF11" s="219" t="s">
        <v>161</v>
      </c>
      <c r="AG11" s="220">
        <v>42134</v>
      </c>
      <c r="AH11" s="221">
        <v>1</v>
      </c>
    </row>
    <row r="12" spans="1:34" ht="15" thickBot="1" x14ac:dyDescent="0.35">
      <c r="A12" s="256">
        <v>42201</v>
      </c>
      <c r="B12" s="257">
        <v>28</v>
      </c>
      <c r="C12" s="254">
        <v>3</v>
      </c>
      <c r="D12" s="259">
        <f t="shared" si="2"/>
        <v>31</v>
      </c>
      <c r="E12" s="257">
        <v>21</v>
      </c>
      <c r="F12" s="259" t="s">
        <v>109</v>
      </c>
      <c r="G12" s="258" t="s">
        <v>109</v>
      </c>
      <c r="H12" s="257" t="s">
        <v>109</v>
      </c>
      <c r="I12" s="253" t="s">
        <v>109</v>
      </c>
      <c r="J12" s="258">
        <f t="shared" si="1"/>
        <v>527</v>
      </c>
      <c r="M12" s="105" t="s">
        <v>90</v>
      </c>
      <c r="X12" s="219" t="s">
        <v>150</v>
      </c>
      <c r="Y12" s="220">
        <v>42144</v>
      </c>
      <c r="Z12" s="221">
        <v>1</v>
      </c>
      <c r="AB12" s="219" t="s">
        <v>158</v>
      </c>
      <c r="AC12" s="220">
        <v>42155</v>
      </c>
      <c r="AD12" s="221">
        <v>16</v>
      </c>
      <c r="AF12" s="219" t="s">
        <v>161</v>
      </c>
      <c r="AG12" s="220">
        <v>42135</v>
      </c>
      <c r="AH12" s="221">
        <v>2</v>
      </c>
    </row>
    <row r="13" spans="1:34" ht="15" thickBot="1" x14ac:dyDescent="0.35">
      <c r="A13" s="256">
        <v>42202</v>
      </c>
      <c r="B13" s="257">
        <v>32</v>
      </c>
      <c r="C13" s="258">
        <v>8</v>
      </c>
      <c r="D13" s="259">
        <f t="shared" si="2"/>
        <v>40</v>
      </c>
      <c r="E13" s="257">
        <v>22</v>
      </c>
      <c r="F13" s="259" t="s">
        <v>109</v>
      </c>
      <c r="G13" s="258" t="s">
        <v>109</v>
      </c>
      <c r="H13" s="257" t="s">
        <v>109</v>
      </c>
      <c r="I13" s="253" t="s">
        <v>109</v>
      </c>
      <c r="J13" s="258">
        <f t="shared" si="1"/>
        <v>589</v>
      </c>
      <c r="M13" s="264" t="s">
        <v>0</v>
      </c>
      <c r="N13" s="265" t="s">
        <v>91</v>
      </c>
      <c r="O13" s="271" t="s">
        <v>149</v>
      </c>
      <c r="P13" s="272" t="s">
        <v>151</v>
      </c>
      <c r="Q13" s="266" t="s">
        <v>92</v>
      </c>
      <c r="R13" s="273"/>
      <c r="S13" s="273"/>
      <c r="T13" s="273"/>
      <c r="U13" s="273"/>
      <c r="V13" s="273"/>
      <c r="W13" s="274"/>
      <c r="X13" s="251" t="s">
        <v>150</v>
      </c>
      <c r="Y13" s="220">
        <v>42145</v>
      </c>
      <c r="Z13" s="221">
        <v>16</v>
      </c>
      <c r="AB13" s="219" t="s">
        <v>158</v>
      </c>
      <c r="AC13" s="220">
        <v>42156</v>
      </c>
      <c r="AD13" s="221">
        <v>36</v>
      </c>
      <c r="AF13" s="219" t="s">
        <v>161</v>
      </c>
      <c r="AG13" s="220">
        <v>42137</v>
      </c>
      <c r="AH13" s="221">
        <v>2</v>
      </c>
    </row>
    <row r="14" spans="1:34" x14ac:dyDescent="0.3">
      <c r="A14" s="256">
        <v>42203</v>
      </c>
      <c r="B14" s="257">
        <v>26</v>
      </c>
      <c r="C14" s="253">
        <v>0</v>
      </c>
      <c r="D14" s="259">
        <f t="shared" si="2"/>
        <v>26</v>
      </c>
      <c r="E14" s="257">
        <v>37</v>
      </c>
      <c r="F14" s="259" t="s">
        <v>109</v>
      </c>
      <c r="G14" s="258" t="s">
        <v>109</v>
      </c>
      <c r="H14" s="257" t="s">
        <v>109</v>
      </c>
      <c r="I14" s="253" t="s">
        <v>109</v>
      </c>
      <c r="J14" s="258">
        <f t="shared" si="1"/>
        <v>652</v>
      </c>
      <c r="M14" s="256">
        <v>42166</v>
      </c>
      <c r="N14" s="259">
        <v>1</v>
      </c>
      <c r="O14" s="267" t="s">
        <v>150</v>
      </c>
      <c r="P14" s="275" t="s">
        <v>155</v>
      </c>
      <c r="Q14" s="276" t="s">
        <v>166</v>
      </c>
      <c r="R14" s="259"/>
      <c r="S14" s="277"/>
      <c r="T14" s="277"/>
      <c r="U14" s="277"/>
      <c r="V14" s="277"/>
      <c r="W14" s="278"/>
      <c r="X14" s="251" t="s">
        <v>150</v>
      </c>
      <c r="Y14" s="220">
        <v>42146</v>
      </c>
      <c r="Z14" s="221">
        <v>15</v>
      </c>
      <c r="AB14" s="219" t="s">
        <v>158</v>
      </c>
      <c r="AC14" s="220">
        <v>42157</v>
      </c>
      <c r="AD14" s="221">
        <v>69</v>
      </c>
      <c r="AF14" s="219" t="s">
        <v>161</v>
      </c>
      <c r="AG14" s="220">
        <v>42138</v>
      </c>
      <c r="AH14" s="221">
        <v>5</v>
      </c>
    </row>
    <row r="15" spans="1:34" x14ac:dyDescent="0.3">
      <c r="A15" s="256">
        <v>42208</v>
      </c>
      <c r="B15" s="257">
        <v>34</v>
      </c>
      <c r="C15" s="258">
        <v>13</v>
      </c>
      <c r="D15" s="259">
        <f t="shared" si="2"/>
        <v>47</v>
      </c>
      <c r="E15" s="257">
        <v>47</v>
      </c>
      <c r="F15" s="259" t="s">
        <v>109</v>
      </c>
      <c r="G15" s="258" t="s">
        <v>109</v>
      </c>
      <c r="H15" s="257" t="s">
        <v>109</v>
      </c>
      <c r="I15" s="253" t="s">
        <v>109</v>
      </c>
      <c r="J15" s="258">
        <f t="shared" si="1"/>
        <v>746</v>
      </c>
      <c r="M15" s="256">
        <v>42177</v>
      </c>
      <c r="N15" s="259">
        <v>3</v>
      </c>
      <c r="O15" s="267" t="s">
        <v>150</v>
      </c>
      <c r="P15" s="259" t="s">
        <v>152</v>
      </c>
      <c r="Q15" s="276" t="s">
        <v>167</v>
      </c>
      <c r="R15" s="259"/>
      <c r="S15" s="277"/>
      <c r="T15" s="277"/>
      <c r="U15" s="277"/>
      <c r="V15" s="277"/>
      <c r="W15" s="278"/>
      <c r="X15" s="251" t="s">
        <v>150</v>
      </c>
      <c r="Y15" s="220">
        <v>42147</v>
      </c>
      <c r="Z15" s="221">
        <v>16</v>
      </c>
      <c r="AB15" s="219" t="s">
        <v>158</v>
      </c>
      <c r="AC15" s="220">
        <v>42158</v>
      </c>
      <c r="AD15" s="221">
        <v>82</v>
      </c>
      <c r="AF15" s="219" t="s">
        <v>161</v>
      </c>
      <c r="AG15" s="220">
        <v>42141</v>
      </c>
      <c r="AH15" s="221">
        <v>8</v>
      </c>
    </row>
    <row r="16" spans="1:34" x14ac:dyDescent="0.3">
      <c r="A16" s="256">
        <v>42209</v>
      </c>
      <c r="B16" s="257">
        <v>20</v>
      </c>
      <c r="C16" s="258">
        <v>12</v>
      </c>
      <c r="D16" s="259">
        <f t="shared" si="2"/>
        <v>32</v>
      </c>
      <c r="E16" s="257">
        <v>25</v>
      </c>
      <c r="F16" s="259" t="s">
        <v>109</v>
      </c>
      <c r="G16" s="258" t="s">
        <v>109</v>
      </c>
      <c r="H16" s="257" t="s">
        <v>109</v>
      </c>
      <c r="I16" s="253" t="s">
        <v>109</v>
      </c>
      <c r="J16" s="258">
        <f t="shared" si="1"/>
        <v>803</v>
      </c>
      <c r="M16" s="256">
        <v>42178</v>
      </c>
      <c r="N16" s="259">
        <v>2</v>
      </c>
      <c r="O16" s="267" t="s">
        <v>150</v>
      </c>
      <c r="P16" s="259" t="s">
        <v>152</v>
      </c>
      <c r="Q16" s="276" t="s">
        <v>168</v>
      </c>
      <c r="R16" s="259"/>
      <c r="S16" s="277"/>
      <c r="T16" s="277"/>
      <c r="U16" s="277"/>
      <c r="V16" s="277"/>
      <c r="W16" s="278"/>
      <c r="X16" s="251" t="s">
        <v>150</v>
      </c>
      <c r="Y16" s="220">
        <v>42148</v>
      </c>
      <c r="Z16" s="221">
        <v>8</v>
      </c>
      <c r="AB16" s="219" t="s">
        <v>158</v>
      </c>
      <c r="AC16" s="220">
        <v>42159</v>
      </c>
      <c r="AD16" s="221">
        <v>66</v>
      </c>
      <c r="AF16" s="219" t="s">
        <v>161</v>
      </c>
      <c r="AG16" s="220">
        <v>42143</v>
      </c>
      <c r="AH16" s="221">
        <v>4</v>
      </c>
    </row>
    <row r="17" spans="1:34" x14ac:dyDescent="0.3">
      <c r="A17" s="256">
        <v>42210</v>
      </c>
      <c r="B17" s="257">
        <v>31</v>
      </c>
      <c r="C17" s="258">
        <v>7</v>
      </c>
      <c r="D17" s="259">
        <f t="shared" si="2"/>
        <v>38</v>
      </c>
      <c r="E17" s="257">
        <v>25</v>
      </c>
      <c r="F17" s="259" t="s">
        <v>109</v>
      </c>
      <c r="G17" s="258" t="s">
        <v>109</v>
      </c>
      <c r="H17" s="257" t="s">
        <v>109</v>
      </c>
      <c r="I17" s="253" t="s">
        <v>109</v>
      </c>
      <c r="J17" s="258">
        <f t="shared" si="1"/>
        <v>866</v>
      </c>
      <c r="M17" s="256">
        <v>42191</v>
      </c>
      <c r="N17" s="259">
        <v>3</v>
      </c>
      <c r="O17" s="267" t="s">
        <v>150</v>
      </c>
      <c r="P17" s="275" t="s">
        <v>156</v>
      </c>
      <c r="Q17" s="276" t="s">
        <v>157</v>
      </c>
      <c r="R17" s="259"/>
      <c r="S17" s="277"/>
      <c r="T17" s="277"/>
      <c r="U17" s="277"/>
      <c r="V17" s="277"/>
      <c r="W17" s="278"/>
      <c r="X17" s="251" t="s">
        <v>150</v>
      </c>
      <c r="Y17" s="220">
        <v>42149</v>
      </c>
      <c r="Z17" s="221">
        <v>35</v>
      </c>
      <c r="AB17" s="219" t="s">
        <v>158</v>
      </c>
      <c r="AC17" s="220">
        <v>42160</v>
      </c>
      <c r="AD17" s="221">
        <v>62</v>
      </c>
      <c r="AF17" s="219" t="s">
        <v>161</v>
      </c>
      <c r="AG17" s="220">
        <v>42144</v>
      </c>
      <c r="AH17" s="221">
        <v>4</v>
      </c>
    </row>
    <row r="18" spans="1:34" x14ac:dyDescent="0.3">
      <c r="A18" s="256">
        <v>42215</v>
      </c>
      <c r="B18" s="257">
        <v>0</v>
      </c>
      <c r="C18" s="258">
        <v>0</v>
      </c>
      <c r="D18" s="259">
        <f t="shared" si="2"/>
        <v>0</v>
      </c>
      <c r="E18" s="257">
        <v>13</v>
      </c>
      <c r="F18" s="259" t="s">
        <v>109</v>
      </c>
      <c r="G18" s="258" t="s">
        <v>109</v>
      </c>
      <c r="H18" s="257" t="s">
        <v>109</v>
      </c>
      <c r="I18" s="253" t="s">
        <v>109</v>
      </c>
      <c r="J18" s="258">
        <f t="shared" si="1"/>
        <v>879</v>
      </c>
      <c r="K18" s="113" t="s">
        <v>172</v>
      </c>
      <c r="M18" s="256">
        <v>42191</v>
      </c>
      <c r="N18" s="259">
        <v>2</v>
      </c>
      <c r="O18" s="267" t="s">
        <v>158</v>
      </c>
      <c r="P18" s="259" t="s">
        <v>159</v>
      </c>
      <c r="Q18" s="276" t="s">
        <v>160</v>
      </c>
      <c r="R18" s="259"/>
      <c r="S18" s="277"/>
      <c r="T18" s="277"/>
      <c r="U18" s="277"/>
      <c r="V18" s="277"/>
      <c r="W18" s="278"/>
      <c r="X18" s="251" t="s">
        <v>150</v>
      </c>
      <c r="Y18" s="220">
        <v>42150</v>
      </c>
      <c r="Z18" s="221">
        <v>47</v>
      </c>
      <c r="AB18" s="219" t="s">
        <v>158</v>
      </c>
      <c r="AC18" s="220">
        <v>42161</v>
      </c>
      <c r="AD18" s="221">
        <v>75</v>
      </c>
      <c r="AF18" s="219" t="s">
        <v>161</v>
      </c>
      <c r="AG18" s="220">
        <v>42145</v>
      </c>
      <c r="AH18" s="221">
        <v>4</v>
      </c>
    </row>
    <row r="19" spans="1:34" x14ac:dyDescent="0.3">
      <c r="A19" s="256">
        <v>42216</v>
      </c>
      <c r="B19" s="257">
        <v>18</v>
      </c>
      <c r="C19" s="258">
        <v>12</v>
      </c>
      <c r="D19" s="259">
        <f t="shared" si="2"/>
        <v>30</v>
      </c>
      <c r="E19" s="257">
        <v>30</v>
      </c>
      <c r="F19" s="259" t="s">
        <v>109</v>
      </c>
      <c r="G19" s="258" t="s">
        <v>109</v>
      </c>
      <c r="H19" s="257" t="s">
        <v>109</v>
      </c>
      <c r="I19" s="253" t="s">
        <v>109</v>
      </c>
      <c r="J19" s="258">
        <f t="shared" si="1"/>
        <v>939</v>
      </c>
      <c r="K19" s="113" t="s">
        <v>173</v>
      </c>
      <c r="M19" s="256">
        <v>42202</v>
      </c>
      <c r="N19" s="259">
        <v>2</v>
      </c>
      <c r="O19" s="267" t="s">
        <v>161</v>
      </c>
      <c r="P19" s="275" t="s">
        <v>163</v>
      </c>
      <c r="Q19" s="276" t="s">
        <v>162</v>
      </c>
      <c r="R19" s="259"/>
      <c r="S19" s="277"/>
      <c r="T19" s="277"/>
      <c r="U19" s="277"/>
      <c r="V19" s="277"/>
      <c r="W19" s="278"/>
      <c r="X19" s="251" t="s">
        <v>150</v>
      </c>
      <c r="Y19" s="220">
        <v>42151</v>
      </c>
      <c r="Z19" s="221">
        <v>26</v>
      </c>
      <c r="AB19" s="219" t="s">
        <v>158</v>
      </c>
      <c r="AC19" s="220">
        <v>42162</v>
      </c>
      <c r="AD19" s="221">
        <v>164</v>
      </c>
      <c r="AF19" s="219" t="s">
        <v>161</v>
      </c>
      <c r="AG19" s="220">
        <v>42146</v>
      </c>
      <c r="AH19" s="221">
        <v>2</v>
      </c>
    </row>
    <row r="20" spans="1:34" x14ac:dyDescent="0.3">
      <c r="A20" s="256">
        <v>42218</v>
      </c>
      <c r="B20" s="257">
        <v>3</v>
      </c>
      <c r="C20" s="258">
        <v>2</v>
      </c>
      <c r="D20" s="259">
        <f t="shared" si="2"/>
        <v>5</v>
      </c>
      <c r="E20" s="257">
        <v>45</v>
      </c>
      <c r="F20" s="259" t="s">
        <v>109</v>
      </c>
      <c r="G20" s="258" t="s">
        <v>109</v>
      </c>
      <c r="H20" s="257" t="s">
        <v>109</v>
      </c>
      <c r="I20" s="253" t="s">
        <v>109</v>
      </c>
      <c r="J20" s="258">
        <f t="shared" si="1"/>
        <v>989</v>
      </c>
      <c r="M20" s="256">
        <v>42203</v>
      </c>
      <c r="N20" s="279">
        <v>3</v>
      </c>
      <c r="O20" s="267" t="s">
        <v>161</v>
      </c>
      <c r="P20" s="280" t="s">
        <v>201</v>
      </c>
      <c r="Q20" s="276" t="s">
        <v>200</v>
      </c>
      <c r="R20" s="259"/>
      <c r="S20" s="277"/>
      <c r="T20" s="277"/>
      <c r="U20" s="277"/>
      <c r="V20" s="277"/>
      <c r="W20" s="278"/>
      <c r="X20" s="251" t="s">
        <v>150</v>
      </c>
      <c r="Y20" s="220">
        <v>42152</v>
      </c>
      <c r="Z20" s="221">
        <v>65</v>
      </c>
      <c r="AB20" s="219" t="s">
        <v>158</v>
      </c>
      <c r="AC20" s="220">
        <v>42163</v>
      </c>
      <c r="AD20" s="221">
        <v>129</v>
      </c>
      <c r="AF20" s="219" t="s">
        <v>161</v>
      </c>
      <c r="AG20" s="220">
        <v>42149</v>
      </c>
      <c r="AH20" s="221">
        <v>1</v>
      </c>
    </row>
    <row r="21" spans="1:34" x14ac:dyDescent="0.3">
      <c r="A21" s="256">
        <v>42219</v>
      </c>
      <c r="B21" s="257">
        <v>0</v>
      </c>
      <c r="C21" s="258">
        <v>0</v>
      </c>
      <c r="D21" s="259">
        <f t="shared" si="2"/>
        <v>0</v>
      </c>
      <c r="E21" s="257">
        <v>21</v>
      </c>
      <c r="F21" s="259" t="s">
        <v>109</v>
      </c>
      <c r="G21" s="258" t="s">
        <v>109</v>
      </c>
      <c r="H21" s="257" t="s">
        <v>109</v>
      </c>
      <c r="I21" s="253" t="s">
        <v>109</v>
      </c>
      <c r="J21" s="258">
        <f t="shared" si="1"/>
        <v>1010</v>
      </c>
      <c r="K21" s="113" t="s">
        <v>174</v>
      </c>
      <c r="M21" s="256">
        <v>42203</v>
      </c>
      <c r="N21" s="267">
        <v>4</v>
      </c>
      <c r="O21" s="267" t="s">
        <v>158</v>
      </c>
      <c r="P21" s="267" t="s">
        <v>164</v>
      </c>
      <c r="Q21" s="276" t="s">
        <v>165</v>
      </c>
      <c r="R21" s="259"/>
      <c r="S21" s="277"/>
      <c r="T21" s="277"/>
      <c r="U21" s="277"/>
      <c r="V21" s="277"/>
      <c r="W21" s="278"/>
      <c r="X21" s="251" t="s">
        <v>150</v>
      </c>
      <c r="Y21" s="220">
        <v>42153</v>
      </c>
      <c r="Z21" s="221">
        <v>219</v>
      </c>
      <c r="AB21" s="219" t="s">
        <v>158</v>
      </c>
      <c r="AC21" s="220">
        <v>42164</v>
      </c>
      <c r="AD21" s="221">
        <v>182</v>
      </c>
      <c r="AF21" s="219" t="s">
        <v>161</v>
      </c>
      <c r="AG21" s="220">
        <v>42151</v>
      </c>
      <c r="AH21" s="221">
        <v>14</v>
      </c>
    </row>
    <row r="22" spans="1:34" x14ac:dyDescent="0.3">
      <c r="A22" s="256">
        <v>42220</v>
      </c>
      <c r="B22" s="257">
        <v>0</v>
      </c>
      <c r="C22" s="258">
        <v>0</v>
      </c>
      <c r="D22" s="259">
        <f t="shared" si="2"/>
        <v>0</v>
      </c>
      <c r="E22" s="257">
        <v>30</v>
      </c>
      <c r="F22" s="259" t="s">
        <v>109</v>
      </c>
      <c r="G22" s="258" t="s">
        <v>109</v>
      </c>
      <c r="H22" s="257" t="s">
        <v>109</v>
      </c>
      <c r="I22" s="253" t="s">
        <v>109</v>
      </c>
      <c r="J22" s="258">
        <f t="shared" si="1"/>
        <v>1040</v>
      </c>
      <c r="K22" s="113" t="s">
        <v>175</v>
      </c>
      <c r="M22" s="256">
        <v>42210</v>
      </c>
      <c r="N22" s="279">
        <v>1</v>
      </c>
      <c r="O22" s="267" t="s">
        <v>161</v>
      </c>
      <c r="P22" s="259" t="s">
        <v>169</v>
      </c>
      <c r="Q22" s="276" t="s">
        <v>170</v>
      </c>
      <c r="R22" s="259"/>
      <c r="S22" s="277"/>
      <c r="T22" s="277"/>
      <c r="U22" s="277"/>
      <c r="V22" s="277"/>
      <c r="W22" s="278"/>
      <c r="X22" s="251" t="s">
        <v>150</v>
      </c>
      <c r="Y22" s="220">
        <v>42154</v>
      </c>
      <c r="Z22" s="221">
        <v>180</v>
      </c>
      <c r="AB22" s="219" t="s">
        <v>158</v>
      </c>
      <c r="AC22" s="220">
        <v>42165</v>
      </c>
      <c r="AD22" s="221">
        <v>206</v>
      </c>
      <c r="AF22" s="219" t="s">
        <v>161</v>
      </c>
      <c r="AG22" s="220">
        <v>42152</v>
      </c>
      <c r="AH22" s="221">
        <v>7</v>
      </c>
    </row>
    <row r="23" spans="1:34" ht="15" thickBot="1" x14ac:dyDescent="0.35">
      <c r="A23" s="260">
        <v>42225</v>
      </c>
      <c r="B23" s="261">
        <v>22</v>
      </c>
      <c r="C23" s="262">
        <v>6</v>
      </c>
      <c r="D23" s="263">
        <f t="shared" si="2"/>
        <v>28</v>
      </c>
      <c r="E23" s="261" t="s">
        <v>109</v>
      </c>
      <c r="F23" s="263" t="s">
        <v>109</v>
      </c>
      <c r="G23" s="262" t="s">
        <v>109</v>
      </c>
      <c r="H23" s="261" t="s">
        <v>109</v>
      </c>
      <c r="I23" s="262" t="s">
        <v>109</v>
      </c>
      <c r="J23" s="262">
        <f t="shared" si="1"/>
        <v>1068</v>
      </c>
      <c r="M23" s="256">
        <v>42220</v>
      </c>
      <c r="N23" s="267">
        <v>1</v>
      </c>
      <c r="O23" s="259" t="s">
        <v>158</v>
      </c>
      <c r="P23" s="275" t="s">
        <v>176</v>
      </c>
      <c r="Q23" s="276" t="s">
        <v>177</v>
      </c>
      <c r="R23" s="259"/>
      <c r="S23" s="277"/>
      <c r="T23" s="277"/>
      <c r="U23" s="277"/>
      <c r="V23" s="277"/>
      <c r="W23" s="278"/>
      <c r="X23" s="251" t="s">
        <v>150</v>
      </c>
      <c r="Y23" s="220">
        <v>42155</v>
      </c>
      <c r="Z23" s="221">
        <v>266</v>
      </c>
      <c r="AB23" s="219" t="s">
        <v>158</v>
      </c>
      <c r="AC23" s="220">
        <v>42166</v>
      </c>
      <c r="AD23" s="221">
        <v>223</v>
      </c>
      <c r="AF23" s="219" t="s">
        <v>161</v>
      </c>
      <c r="AG23" s="220">
        <v>42153</v>
      </c>
      <c r="AH23" s="221">
        <v>3</v>
      </c>
    </row>
    <row r="24" spans="1:34" ht="15" thickBot="1" x14ac:dyDescent="0.35">
      <c r="A24" s="252" t="s">
        <v>93</v>
      </c>
      <c r="B24" s="160">
        <f>SUM(B4:B23)</f>
        <v>264</v>
      </c>
      <c r="C24" s="161">
        <f>SUM(C4:C23)</f>
        <v>65</v>
      </c>
      <c r="D24" s="159">
        <f>SUM(D4:D23)</f>
        <v>329</v>
      </c>
      <c r="E24" s="160">
        <f>SUM(E4:E23)</f>
        <v>450</v>
      </c>
      <c r="F24" s="159">
        <f t="shared" ref="F24:I24" si="3">SUM(F4:F23)</f>
        <v>0</v>
      </c>
      <c r="G24" s="161">
        <f t="shared" si="3"/>
        <v>0</v>
      </c>
      <c r="H24" s="160">
        <f t="shared" si="3"/>
        <v>0</v>
      </c>
      <c r="I24" s="161">
        <f t="shared" si="3"/>
        <v>289</v>
      </c>
      <c r="J24" s="161" t="s">
        <v>109</v>
      </c>
      <c r="K24" s="286">
        <f>SUM(13,25,10,27)</f>
        <v>75</v>
      </c>
      <c r="M24" s="281">
        <v>42227</v>
      </c>
      <c r="N24" s="282">
        <v>1</v>
      </c>
      <c r="O24" s="268" t="s">
        <v>158</v>
      </c>
      <c r="P24" s="269" t="s">
        <v>178</v>
      </c>
      <c r="Q24" s="283" t="s">
        <v>166</v>
      </c>
      <c r="R24" s="263"/>
      <c r="S24" s="284"/>
      <c r="T24" s="284"/>
      <c r="U24" s="284"/>
      <c r="V24" s="284"/>
      <c r="W24" s="285"/>
      <c r="X24" s="251" t="s">
        <v>150</v>
      </c>
      <c r="Y24" s="220">
        <v>42156</v>
      </c>
      <c r="Z24" s="221">
        <v>126</v>
      </c>
      <c r="AB24" s="219" t="s">
        <v>158</v>
      </c>
      <c r="AC24" s="220">
        <v>42167</v>
      </c>
      <c r="AD24" s="221">
        <v>252</v>
      </c>
      <c r="AF24" s="219" t="s">
        <v>161</v>
      </c>
      <c r="AG24" s="220">
        <v>42154</v>
      </c>
      <c r="AH24" s="221">
        <v>8</v>
      </c>
    </row>
    <row r="25" spans="1:34" ht="15" thickBot="1" x14ac:dyDescent="0.35">
      <c r="B25" s="104" t="s">
        <v>154</v>
      </c>
      <c r="C25" s="104" t="s">
        <v>153</v>
      </c>
      <c r="D25" s="213"/>
      <c r="E25" s="104" t="s">
        <v>154</v>
      </c>
      <c r="M25" s="270" t="s">
        <v>6</v>
      </c>
      <c r="N25" s="271">
        <f>SUM(N14:N24)</f>
        <v>23</v>
      </c>
      <c r="O25" s="265" t="s">
        <v>109</v>
      </c>
      <c r="P25" s="271" t="s">
        <v>109</v>
      </c>
      <c r="Q25" s="271" t="s">
        <v>109</v>
      </c>
      <c r="R25" s="271"/>
      <c r="S25" s="273"/>
      <c r="T25" s="273"/>
      <c r="U25" s="273"/>
      <c r="V25" s="273"/>
      <c r="W25" s="274"/>
      <c r="X25" s="251" t="s">
        <v>150</v>
      </c>
      <c r="Y25" s="220">
        <v>42157</v>
      </c>
      <c r="Z25" s="221">
        <v>132</v>
      </c>
      <c r="AB25" s="219" t="s">
        <v>158</v>
      </c>
      <c r="AC25" s="220">
        <v>42168</v>
      </c>
      <c r="AD25" s="221">
        <v>314</v>
      </c>
      <c r="AF25" s="219" t="s">
        <v>161</v>
      </c>
      <c r="AG25" s="220">
        <v>42155</v>
      </c>
      <c r="AH25" s="221">
        <v>9</v>
      </c>
    </row>
    <row r="26" spans="1:34" x14ac:dyDescent="0.3">
      <c r="M26" s="217"/>
      <c r="N26" s="213"/>
      <c r="O26" s="106"/>
      <c r="P26" s="213"/>
      <c r="Q26" s="213"/>
      <c r="R26" s="213"/>
      <c r="X26" s="219" t="s">
        <v>150</v>
      </c>
      <c r="Y26" s="220">
        <v>42158</v>
      </c>
      <c r="Z26" s="221">
        <v>206</v>
      </c>
      <c r="AB26" s="219" t="s">
        <v>158</v>
      </c>
      <c r="AC26" s="220">
        <v>42169</v>
      </c>
      <c r="AD26" s="221">
        <v>308</v>
      </c>
      <c r="AF26" s="219" t="s">
        <v>161</v>
      </c>
      <c r="AG26" s="220">
        <v>42156</v>
      </c>
      <c r="AH26" s="221">
        <v>3</v>
      </c>
    </row>
    <row r="27" spans="1:34" ht="15.6" x14ac:dyDescent="0.3">
      <c r="A27" s="248" t="s">
        <v>146</v>
      </c>
      <c r="B27" s="216"/>
      <c r="C27" s="216">
        <f>SUM(B24,C24,E24,H24,I24,G24,F24)</f>
        <v>1068</v>
      </c>
      <c r="D27" s="216"/>
      <c r="F27" t="s">
        <v>94</v>
      </c>
      <c r="G27" s="218">
        <f>SUM(C28/C27)</f>
        <v>2.153558052434457E-2</v>
      </c>
      <c r="M27" s="217"/>
      <c r="N27" s="213"/>
      <c r="O27" s="106"/>
      <c r="P27" s="213"/>
      <c r="Q27" s="213"/>
      <c r="R27" s="213"/>
      <c r="X27" s="219" t="s">
        <v>150</v>
      </c>
      <c r="Y27" s="220">
        <v>42159</v>
      </c>
      <c r="Z27" s="221">
        <v>139</v>
      </c>
      <c r="AB27" s="219" t="s">
        <v>158</v>
      </c>
      <c r="AC27" s="220">
        <v>42170</v>
      </c>
      <c r="AD27" s="221">
        <v>198</v>
      </c>
      <c r="AF27" s="219" t="s">
        <v>161</v>
      </c>
      <c r="AG27" s="220">
        <v>42157</v>
      </c>
      <c r="AH27" s="221">
        <v>2</v>
      </c>
    </row>
    <row r="28" spans="1:34" ht="15.6" x14ac:dyDescent="0.3">
      <c r="A28" s="248" t="s">
        <v>95</v>
      </c>
      <c r="B28" s="216"/>
      <c r="C28" s="216">
        <f>SUM(N30)</f>
        <v>23</v>
      </c>
      <c r="D28" s="216"/>
      <c r="M28" s="217"/>
      <c r="N28" s="213"/>
      <c r="O28" s="106"/>
      <c r="P28" s="213"/>
      <c r="Q28" s="213"/>
      <c r="R28" s="213"/>
      <c r="X28" s="219" t="s">
        <v>150</v>
      </c>
      <c r="Y28" s="220">
        <v>42160</v>
      </c>
      <c r="Z28" s="221">
        <v>259</v>
      </c>
      <c r="AB28" s="219" t="s">
        <v>158</v>
      </c>
      <c r="AC28" s="220">
        <v>42171</v>
      </c>
      <c r="AD28" s="221">
        <v>209</v>
      </c>
      <c r="AF28" s="219" t="s">
        <v>161</v>
      </c>
      <c r="AG28" s="220">
        <v>42158</v>
      </c>
      <c r="AH28" s="221">
        <v>9</v>
      </c>
    </row>
    <row r="29" spans="1:34" ht="15.6" x14ac:dyDescent="0.3">
      <c r="A29" s="248"/>
      <c r="B29" s="216"/>
      <c r="C29" s="216"/>
      <c r="D29" s="216"/>
      <c r="M29" s="107"/>
      <c r="N29" s="108"/>
      <c r="O29" s="108"/>
      <c r="P29" s="109"/>
      <c r="X29" s="219" t="s">
        <v>150</v>
      </c>
      <c r="Y29" s="220">
        <v>42161</v>
      </c>
      <c r="Z29" s="221">
        <v>165</v>
      </c>
      <c r="AB29" s="219" t="s">
        <v>158</v>
      </c>
      <c r="AC29" s="220">
        <v>42172</v>
      </c>
      <c r="AD29" s="221">
        <v>174</v>
      </c>
      <c r="AF29" s="219" t="s">
        <v>161</v>
      </c>
      <c r="AG29" s="220">
        <v>42159</v>
      </c>
      <c r="AH29" s="221">
        <v>6</v>
      </c>
    </row>
    <row r="30" spans="1:34" ht="15.6" x14ac:dyDescent="0.3">
      <c r="A30" s="246" t="s">
        <v>96</v>
      </c>
      <c r="B30" s="216"/>
      <c r="C30" s="198">
        <f>SUM(C27-C28-C29)</f>
        <v>1045</v>
      </c>
      <c r="D30" s="198"/>
      <c r="M30" s="214" t="s">
        <v>145</v>
      </c>
      <c r="N30" s="106">
        <f>SUM(N14:N24)</f>
        <v>23</v>
      </c>
      <c r="O30" s="106"/>
      <c r="P30" s="110"/>
      <c r="X30" s="219" t="s">
        <v>150</v>
      </c>
      <c r="Y30" s="220">
        <v>42162</v>
      </c>
      <c r="Z30" s="221">
        <v>216</v>
      </c>
      <c r="AB30" s="219" t="s">
        <v>158</v>
      </c>
      <c r="AC30" s="220">
        <v>42173</v>
      </c>
      <c r="AD30" s="221">
        <v>123</v>
      </c>
      <c r="AF30" s="219" t="s">
        <v>161</v>
      </c>
      <c r="AG30" s="220">
        <v>42160</v>
      </c>
      <c r="AH30" s="221">
        <v>9</v>
      </c>
    </row>
    <row r="31" spans="1:34" x14ac:dyDescent="0.3">
      <c r="M31" s="206"/>
      <c r="N31" s="106"/>
      <c r="O31" s="104"/>
      <c r="P31" s="110"/>
      <c r="X31" s="219" t="s">
        <v>150</v>
      </c>
      <c r="Y31" s="220">
        <v>42163</v>
      </c>
      <c r="Z31" s="221">
        <v>401</v>
      </c>
      <c r="AB31" s="219" t="s">
        <v>158</v>
      </c>
      <c r="AC31" s="220">
        <v>42174</v>
      </c>
      <c r="AD31" s="221">
        <v>250</v>
      </c>
      <c r="AF31" s="219" t="s">
        <v>161</v>
      </c>
      <c r="AG31" s="220">
        <v>42161</v>
      </c>
      <c r="AH31" s="221">
        <v>25</v>
      </c>
    </row>
    <row r="32" spans="1:34" x14ac:dyDescent="0.3">
      <c r="K32" s="105"/>
      <c r="L32" s="105"/>
      <c r="M32" s="206"/>
      <c r="N32" s="215"/>
      <c r="O32" s="104"/>
      <c r="P32" s="110"/>
      <c r="Q32" s="105"/>
      <c r="R32" s="105"/>
      <c r="X32" s="219" t="s">
        <v>150</v>
      </c>
      <c r="Y32" s="220">
        <v>42164</v>
      </c>
      <c r="Z32" s="221">
        <v>376</v>
      </c>
      <c r="AB32" s="219" t="s">
        <v>158</v>
      </c>
      <c r="AC32" s="220">
        <v>42175</v>
      </c>
      <c r="AD32" s="221">
        <v>124</v>
      </c>
      <c r="AF32" s="219" t="s">
        <v>161</v>
      </c>
      <c r="AG32" s="220">
        <v>42162</v>
      </c>
      <c r="AH32" s="221">
        <v>44</v>
      </c>
    </row>
    <row r="33" spans="1:34" x14ac:dyDescent="0.3">
      <c r="M33" s="214"/>
      <c r="N33" s="212"/>
      <c r="O33" s="106"/>
      <c r="P33" s="110"/>
      <c r="X33" s="219" t="s">
        <v>150</v>
      </c>
      <c r="Y33" s="220">
        <v>42165</v>
      </c>
      <c r="Z33" s="221">
        <v>458</v>
      </c>
      <c r="AB33" s="219" t="s">
        <v>158</v>
      </c>
      <c r="AC33" s="220">
        <v>42176</v>
      </c>
      <c r="AD33" s="221">
        <v>153</v>
      </c>
      <c r="AF33" s="219" t="s">
        <v>161</v>
      </c>
      <c r="AG33" s="220">
        <v>42163</v>
      </c>
      <c r="AH33" s="221">
        <v>89</v>
      </c>
    </row>
    <row r="34" spans="1:34" x14ac:dyDescent="0.3">
      <c r="M34" s="206"/>
      <c r="N34" s="215"/>
      <c r="O34" s="106"/>
      <c r="P34" s="110"/>
      <c r="X34" s="219" t="s">
        <v>150</v>
      </c>
      <c r="Y34" s="220">
        <v>42166</v>
      </c>
      <c r="Z34" s="221">
        <v>267</v>
      </c>
      <c r="AB34" s="219" t="s">
        <v>158</v>
      </c>
      <c r="AC34" s="220">
        <v>42177</v>
      </c>
      <c r="AD34" s="221">
        <v>229</v>
      </c>
      <c r="AF34" s="219" t="s">
        <v>161</v>
      </c>
      <c r="AG34" s="220">
        <v>42164</v>
      </c>
      <c r="AH34" s="221">
        <v>122</v>
      </c>
    </row>
    <row r="35" spans="1:34" x14ac:dyDescent="0.3">
      <c r="M35" s="214"/>
      <c r="N35" s="215"/>
      <c r="O35" s="106"/>
      <c r="P35" s="110"/>
      <c r="X35" s="219" t="s">
        <v>150</v>
      </c>
      <c r="Y35" s="220">
        <v>42167</v>
      </c>
      <c r="Z35" s="221">
        <v>228</v>
      </c>
      <c r="AB35" s="219" t="s">
        <v>158</v>
      </c>
      <c r="AC35" s="220">
        <v>42178</v>
      </c>
      <c r="AD35" s="221">
        <v>195</v>
      </c>
      <c r="AF35" s="219" t="s">
        <v>161</v>
      </c>
      <c r="AG35" s="220">
        <v>42165</v>
      </c>
      <c r="AH35" s="221">
        <v>117</v>
      </c>
    </row>
    <row r="36" spans="1:34" x14ac:dyDescent="0.3">
      <c r="X36" s="219" t="s">
        <v>150</v>
      </c>
      <c r="Y36" s="220">
        <v>42168</v>
      </c>
      <c r="Z36" s="221">
        <v>246</v>
      </c>
      <c r="AB36" s="219" t="s">
        <v>158</v>
      </c>
      <c r="AC36" s="220">
        <v>42179</v>
      </c>
      <c r="AD36" s="221">
        <v>120</v>
      </c>
      <c r="AF36" s="219" t="s">
        <v>161</v>
      </c>
      <c r="AG36" s="220">
        <v>42166</v>
      </c>
      <c r="AH36" s="221">
        <v>122</v>
      </c>
    </row>
    <row r="37" spans="1:34" x14ac:dyDescent="0.3">
      <c r="X37" s="219" t="s">
        <v>150</v>
      </c>
      <c r="Y37" s="220">
        <v>42169</v>
      </c>
      <c r="Z37" s="221">
        <v>185</v>
      </c>
      <c r="AB37" s="219" t="s">
        <v>158</v>
      </c>
      <c r="AC37" s="220">
        <v>42180</v>
      </c>
      <c r="AD37" s="221">
        <v>195</v>
      </c>
      <c r="AF37" s="219" t="s">
        <v>161</v>
      </c>
      <c r="AG37" s="220">
        <v>42167</v>
      </c>
      <c r="AH37" s="221">
        <v>84</v>
      </c>
    </row>
    <row r="38" spans="1:34" x14ac:dyDescent="0.3">
      <c r="X38" s="219" t="s">
        <v>150</v>
      </c>
      <c r="Y38" s="220">
        <v>42170</v>
      </c>
      <c r="Z38" s="221">
        <v>455</v>
      </c>
      <c r="AB38" s="219" t="s">
        <v>158</v>
      </c>
      <c r="AC38" s="220">
        <v>42181</v>
      </c>
      <c r="AD38" s="221">
        <v>166</v>
      </c>
      <c r="AF38" s="219" t="s">
        <v>161</v>
      </c>
      <c r="AG38" s="220">
        <v>42168</v>
      </c>
      <c r="AH38" s="221">
        <v>126</v>
      </c>
    </row>
    <row r="39" spans="1:34" x14ac:dyDescent="0.3">
      <c r="X39" s="219" t="s">
        <v>150</v>
      </c>
      <c r="Y39" s="220">
        <v>42171</v>
      </c>
      <c r="Z39" s="221">
        <v>698</v>
      </c>
      <c r="AB39" s="219" t="s">
        <v>158</v>
      </c>
      <c r="AC39" s="220">
        <v>42182</v>
      </c>
      <c r="AD39" s="221">
        <v>142</v>
      </c>
      <c r="AF39" s="219" t="s">
        <v>161</v>
      </c>
      <c r="AG39" s="220">
        <v>42169</v>
      </c>
      <c r="AH39" s="221">
        <v>108</v>
      </c>
    </row>
    <row r="40" spans="1:34" x14ac:dyDescent="0.3">
      <c r="X40" s="219" t="s">
        <v>150</v>
      </c>
      <c r="Y40" s="220">
        <v>42172</v>
      </c>
      <c r="Z40" s="221">
        <v>557</v>
      </c>
      <c r="AB40" s="219" t="s">
        <v>158</v>
      </c>
      <c r="AC40" s="220">
        <v>42183</v>
      </c>
      <c r="AD40" s="221">
        <v>227</v>
      </c>
      <c r="AF40" s="219" t="s">
        <v>161</v>
      </c>
      <c r="AG40" s="220">
        <v>42170</v>
      </c>
      <c r="AH40" s="221">
        <v>124</v>
      </c>
    </row>
    <row r="41" spans="1:34" x14ac:dyDescent="0.3">
      <c r="X41" s="219" t="s">
        <v>150</v>
      </c>
      <c r="Y41" s="220">
        <v>42173</v>
      </c>
      <c r="Z41" s="221">
        <v>630</v>
      </c>
      <c r="AB41" s="219" t="s">
        <v>158</v>
      </c>
      <c r="AC41" s="220">
        <v>42184</v>
      </c>
      <c r="AD41" s="221">
        <v>309</v>
      </c>
      <c r="AF41" s="219" t="s">
        <v>161</v>
      </c>
      <c r="AG41" s="220">
        <v>42171</v>
      </c>
      <c r="AH41" s="221">
        <v>175</v>
      </c>
    </row>
    <row r="42" spans="1:34" x14ac:dyDescent="0.3">
      <c r="X42" s="219" t="s">
        <v>150</v>
      </c>
      <c r="Y42" s="220">
        <v>42174</v>
      </c>
      <c r="Z42" s="221">
        <v>721</v>
      </c>
      <c r="AB42" s="219" t="s">
        <v>158</v>
      </c>
      <c r="AC42" s="220">
        <v>42185</v>
      </c>
      <c r="AD42" s="221">
        <v>133</v>
      </c>
      <c r="AF42" s="219" t="s">
        <v>161</v>
      </c>
      <c r="AG42" s="220">
        <v>42172</v>
      </c>
      <c r="AH42" s="221">
        <v>174</v>
      </c>
    </row>
    <row r="43" spans="1:34" x14ac:dyDescent="0.3">
      <c r="X43" s="219" t="s">
        <v>150</v>
      </c>
      <c r="Y43" s="220">
        <v>42175</v>
      </c>
      <c r="Z43" s="221">
        <v>565</v>
      </c>
      <c r="AB43" s="219" t="s">
        <v>158</v>
      </c>
      <c r="AC43" s="220">
        <v>42186</v>
      </c>
      <c r="AD43" s="221">
        <v>202</v>
      </c>
      <c r="AF43" s="219" t="s">
        <v>161</v>
      </c>
      <c r="AG43" s="220">
        <v>42173</v>
      </c>
      <c r="AH43" s="221">
        <v>103</v>
      </c>
    </row>
    <row r="44" spans="1:34" x14ac:dyDescent="0.3">
      <c r="A44" s="247" t="s">
        <v>101</v>
      </c>
      <c r="B44" s="104"/>
      <c r="C44" s="110"/>
      <c r="D44" s="110"/>
      <c r="X44" s="219" t="s">
        <v>150</v>
      </c>
      <c r="Y44" s="220">
        <v>42176</v>
      </c>
      <c r="Z44" s="221">
        <v>339</v>
      </c>
      <c r="AB44" s="219" t="s">
        <v>158</v>
      </c>
      <c r="AC44" s="220">
        <v>42187</v>
      </c>
      <c r="AD44" s="221">
        <v>132</v>
      </c>
      <c r="AF44" s="219" t="s">
        <v>161</v>
      </c>
      <c r="AG44" s="220">
        <v>42174</v>
      </c>
      <c r="AH44" s="221">
        <v>119</v>
      </c>
    </row>
    <row r="45" spans="1:34" x14ac:dyDescent="0.3">
      <c r="A45" s="249" t="s">
        <v>0</v>
      </c>
      <c r="B45" s="108" t="s">
        <v>102</v>
      </c>
      <c r="C45" s="108" t="s">
        <v>91</v>
      </c>
      <c r="D45" s="108"/>
      <c r="E45" s="109" t="s">
        <v>92</v>
      </c>
      <c r="X45" s="219" t="s">
        <v>150</v>
      </c>
      <c r="Y45" s="220">
        <v>42177</v>
      </c>
      <c r="Z45" s="221">
        <v>598</v>
      </c>
      <c r="AB45" s="219" t="s">
        <v>158</v>
      </c>
      <c r="AC45" s="220">
        <v>42188</v>
      </c>
      <c r="AD45" s="221">
        <v>197</v>
      </c>
      <c r="AF45" s="219" t="s">
        <v>161</v>
      </c>
      <c r="AG45" s="220">
        <v>42175</v>
      </c>
      <c r="AH45" s="221">
        <v>88</v>
      </c>
    </row>
    <row r="46" spans="1:34" x14ac:dyDescent="0.3">
      <c r="B46" s="106"/>
      <c r="C46" s="106"/>
      <c r="D46" s="106"/>
      <c r="E46" s="110"/>
      <c r="X46" s="219" t="s">
        <v>150</v>
      </c>
      <c r="Y46" s="220">
        <v>42178</v>
      </c>
      <c r="Z46" s="221">
        <v>373</v>
      </c>
      <c r="AB46" s="219" t="s">
        <v>158</v>
      </c>
      <c r="AC46" s="220">
        <v>42189</v>
      </c>
      <c r="AD46" s="221">
        <v>142</v>
      </c>
      <c r="AF46" s="219" t="s">
        <v>161</v>
      </c>
      <c r="AG46" s="220">
        <v>42176</v>
      </c>
      <c r="AH46" s="221">
        <v>152</v>
      </c>
    </row>
    <row r="47" spans="1:34" x14ac:dyDescent="0.3">
      <c r="A47" s="112"/>
      <c r="C47" s="104"/>
      <c r="D47" s="213"/>
      <c r="E47" s="110"/>
      <c r="X47" s="219" t="s">
        <v>150</v>
      </c>
      <c r="Y47" s="220">
        <v>42179</v>
      </c>
      <c r="Z47" s="221">
        <v>345</v>
      </c>
      <c r="AB47" s="219" t="s">
        <v>158</v>
      </c>
      <c r="AC47" s="220">
        <v>42190</v>
      </c>
      <c r="AD47" s="221">
        <v>126</v>
      </c>
      <c r="AF47" s="219" t="s">
        <v>161</v>
      </c>
      <c r="AG47" s="220">
        <v>42177</v>
      </c>
      <c r="AH47" s="221">
        <v>88</v>
      </c>
    </row>
    <row r="48" spans="1:34" x14ac:dyDescent="0.3">
      <c r="A48" s="112"/>
      <c r="C48" s="104"/>
      <c r="D48" s="213"/>
      <c r="E48" s="110"/>
      <c r="F48" s="105"/>
      <c r="G48" s="105"/>
      <c r="H48" s="105"/>
      <c r="X48" s="219" t="s">
        <v>150</v>
      </c>
      <c r="Y48" s="220">
        <v>42180</v>
      </c>
      <c r="Z48" s="221">
        <v>311</v>
      </c>
      <c r="AB48" s="219" t="s">
        <v>158</v>
      </c>
      <c r="AC48" s="220">
        <v>42191</v>
      </c>
      <c r="AD48" s="221">
        <v>114</v>
      </c>
      <c r="AF48" s="219" t="s">
        <v>161</v>
      </c>
      <c r="AG48" s="220">
        <v>42178</v>
      </c>
      <c r="AH48" s="221">
        <v>122</v>
      </c>
    </row>
    <row r="49" spans="1:34" x14ac:dyDescent="0.3">
      <c r="A49" s="250"/>
      <c r="B49" s="212"/>
      <c r="C49" s="106"/>
      <c r="D49" s="106"/>
      <c r="E49" s="110"/>
      <c r="X49" s="219" t="s">
        <v>150</v>
      </c>
      <c r="Y49" s="220">
        <v>42181</v>
      </c>
      <c r="Z49" s="221">
        <v>317</v>
      </c>
      <c r="AB49" s="219" t="s">
        <v>158</v>
      </c>
      <c r="AC49" s="220">
        <v>42192</v>
      </c>
      <c r="AD49" s="221">
        <v>125</v>
      </c>
      <c r="AF49" s="219" t="s">
        <v>161</v>
      </c>
      <c r="AG49" s="220">
        <v>42179</v>
      </c>
      <c r="AH49" s="221">
        <v>83</v>
      </c>
    </row>
    <row r="50" spans="1:34" x14ac:dyDescent="0.3">
      <c r="A50" s="112"/>
      <c r="B50" s="215"/>
      <c r="C50" s="106"/>
      <c r="D50" s="106"/>
      <c r="E50" s="110"/>
      <c r="X50" s="219" t="s">
        <v>150</v>
      </c>
      <c r="Y50" s="220">
        <v>42182</v>
      </c>
      <c r="Z50" s="221">
        <v>455</v>
      </c>
      <c r="AB50" s="219" t="s">
        <v>158</v>
      </c>
      <c r="AC50" s="220">
        <v>42193</v>
      </c>
      <c r="AD50" s="221">
        <v>172</v>
      </c>
      <c r="AF50" s="219" t="s">
        <v>161</v>
      </c>
      <c r="AG50" s="220">
        <v>42180</v>
      </c>
      <c r="AH50" s="221">
        <v>90</v>
      </c>
    </row>
    <row r="51" spans="1:34" x14ac:dyDescent="0.3">
      <c r="A51" s="250"/>
      <c r="B51" s="215"/>
      <c r="C51" s="106"/>
      <c r="D51" s="106"/>
      <c r="E51" s="110"/>
      <c r="X51" s="219" t="s">
        <v>150</v>
      </c>
      <c r="Y51" s="220">
        <v>42183</v>
      </c>
      <c r="Z51" s="221">
        <v>298</v>
      </c>
      <c r="AB51" s="219" t="s">
        <v>158</v>
      </c>
      <c r="AC51" s="220">
        <v>42194</v>
      </c>
      <c r="AD51" s="221">
        <v>102</v>
      </c>
      <c r="AF51" s="219" t="s">
        <v>161</v>
      </c>
      <c r="AG51" s="220">
        <v>42181</v>
      </c>
      <c r="AH51" s="221">
        <v>97</v>
      </c>
    </row>
    <row r="52" spans="1:34" x14ac:dyDescent="0.3">
      <c r="X52" s="219" t="s">
        <v>150</v>
      </c>
      <c r="Y52" s="220">
        <v>42184</v>
      </c>
      <c r="Z52" s="221">
        <v>753</v>
      </c>
      <c r="AB52" s="219" t="s">
        <v>158</v>
      </c>
      <c r="AC52" s="220">
        <v>42195</v>
      </c>
      <c r="AD52" s="221">
        <v>234</v>
      </c>
      <c r="AF52" s="219" t="s">
        <v>161</v>
      </c>
      <c r="AG52" s="220">
        <v>42182</v>
      </c>
      <c r="AH52" s="221">
        <v>85</v>
      </c>
    </row>
    <row r="53" spans="1:34" x14ac:dyDescent="0.3">
      <c r="X53" s="219" t="s">
        <v>150</v>
      </c>
      <c r="Y53" s="220">
        <v>42185</v>
      </c>
      <c r="Z53" s="221">
        <v>659</v>
      </c>
      <c r="AB53" s="219" t="s">
        <v>158</v>
      </c>
      <c r="AC53" s="220">
        <v>42196</v>
      </c>
      <c r="AD53" s="221">
        <v>181</v>
      </c>
      <c r="AF53" s="219" t="s">
        <v>161</v>
      </c>
      <c r="AG53" s="220">
        <v>42183</v>
      </c>
      <c r="AH53" s="221">
        <v>151</v>
      </c>
    </row>
    <row r="54" spans="1:34" x14ac:dyDescent="0.3">
      <c r="X54" s="219" t="s">
        <v>150</v>
      </c>
      <c r="Y54" s="220">
        <v>42186</v>
      </c>
      <c r="Z54" s="221">
        <v>464</v>
      </c>
      <c r="AB54" s="219" t="s">
        <v>158</v>
      </c>
      <c r="AC54" s="220">
        <v>42197</v>
      </c>
      <c r="AD54" s="221">
        <v>120</v>
      </c>
      <c r="AF54" s="219" t="s">
        <v>161</v>
      </c>
      <c r="AG54" s="220">
        <v>42184</v>
      </c>
      <c r="AH54" s="221">
        <v>208</v>
      </c>
    </row>
    <row r="55" spans="1:34" x14ac:dyDescent="0.3">
      <c r="X55" s="219" t="s">
        <v>150</v>
      </c>
      <c r="Y55" s="220">
        <v>42187</v>
      </c>
      <c r="Z55" s="221">
        <v>305</v>
      </c>
      <c r="AB55" s="219" t="s">
        <v>158</v>
      </c>
      <c r="AC55" s="220">
        <v>42198</v>
      </c>
      <c r="AD55" s="221">
        <v>127</v>
      </c>
      <c r="AF55" s="219" t="s">
        <v>161</v>
      </c>
      <c r="AG55" s="220">
        <v>42185</v>
      </c>
      <c r="AH55" s="221">
        <v>124</v>
      </c>
    </row>
    <row r="56" spans="1:34" x14ac:dyDescent="0.3">
      <c r="X56" s="219" t="s">
        <v>150</v>
      </c>
      <c r="Y56" s="220">
        <v>42188</v>
      </c>
      <c r="Z56" s="221">
        <v>347</v>
      </c>
      <c r="AB56" s="219" t="s">
        <v>158</v>
      </c>
      <c r="AC56" s="220">
        <v>42199</v>
      </c>
      <c r="AD56" s="221">
        <v>181</v>
      </c>
      <c r="AF56" s="219" t="s">
        <v>161</v>
      </c>
      <c r="AG56" s="220">
        <v>42186</v>
      </c>
      <c r="AH56" s="221">
        <v>162</v>
      </c>
    </row>
    <row r="57" spans="1:34" x14ac:dyDescent="0.3">
      <c r="X57" s="219" t="s">
        <v>150</v>
      </c>
      <c r="Y57" s="220">
        <v>42189</v>
      </c>
      <c r="Z57" s="221">
        <v>519</v>
      </c>
      <c r="AB57" s="219" t="s">
        <v>158</v>
      </c>
      <c r="AC57" s="220">
        <v>42200</v>
      </c>
      <c r="AD57" s="221">
        <v>133</v>
      </c>
      <c r="AF57" s="219" t="s">
        <v>161</v>
      </c>
      <c r="AG57" s="220">
        <v>42187</v>
      </c>
      <c r="AH57" s="221">
        <v>165</v>
      </c>
    </row>
    <row r="58" spans="1:34" x14ac:dyDescent="0.3">
      <c r="X58" s="219" t="s">
        <v>150</v>
      </c>
      <c r="Y58" s="220">
        <v>42190</v>
      </c>
      <c r="Z58" s="221">
        <v>418</v>
      </c>
      <c r="AB58" s="219" t="s">
        <v>158</v>
      </c>
      <c r="AC58" s="220">
        <v>42201</v>
      </c>
      <c r="AD58" s="221">
        <v>201</v>
      </c>
      <c r="AF58" s="219" t="s">
        <v>161</v>
      </c>
      <c r="AG58" s="220">
        <v>42188</v>
      </c>
      <c r="AH58" s="221">
        <v>258</v>
      </c>
    </row>
    <row r="59" spans="1:34" x14ac:dyDescent="0.3">
      <c r="X59" s="219" t="s">
        <v>150</v>
      </c>
      <c r="Y59" s="220">
        <v>42191</v>
      </c>
      <c r="Z59" s="221">
        <v>409</v>
      </c>
      <c r="AB59" s="219" t="s">
        <v>158</v>
      </c>
      <c r="AC59" s="220">
        <v>42202</v>
      </c>
      <c r="AD59" s="221">
        <v>203</v>
      </c>
      <c r="AF59" s="219" t="s">
        <v>161</v>
      </c>
      <c r="AG59" s="220">
        <v>42189</v>
      </c>
      <c r="AH59" s="221">
        <v>182</v>
      </c>
    </row>
    <row r="60" spans="1:34" x14ac:dyDescent="0.3">
      <c r="X60" s="219" t="s">
        <v>150</v>
      </c>
      <c r="Y60" s="220">
        <v>42192</v>
      </c>
      <c r="Z60" s="221">
        <v>442</v>
      </c>
      <c r="AB60" s="219" t="s">
        <v>158</v>
      </c>
      <c r="AC60" s="220">
        <v>42203</v>
      </c>
      <c r="AD60" s="221">
        <v>144</v>
      </c>
      <c r="AF60" s="219" t="s">
        <v>161</v>
      </c>
      <c r="AG60" s="220">
        <v>42190</v>
      </c>
      <c r="AH60" s="221">
        <v>123</v>
      </c>
    </row>
    <row r="61" spans="1:34" x14ac:dyDescent="0.3">
      <c r="X61" s="219" t="s">
        <v>150</v>
      </c>
      <c r="Y61" s="220">
        <v>42193</v>
      </c>
      <c r="Z61" s="221">
        <v>201</v>
      </c>
      <c r="AB61" s="219" t="s">
        <v>158</v>
      </c>
      <c r="AC61" s="220">
        <v>42204</v>
      </c>
      <c r="AD61" s="221">
        <v>121</v>
      </c>
      <c r="AF61" s="219" t="s">
        <v>161</v>
      </c>
      <c r="AG61" s="220">
        <v>42191</v>
      </c>
      <c r="AH61" s="221">
        <v>145</v>
      </c>
    </row>
    <row r="62" spans="1:34" x14ac:dyDescent="0.3">
      <c r="X62" s="219" t="s">
        <v>150</v>
      </c>
      <c r="Y62" s="220">
        <v>42194</v>
      </c>
      <c r="Z62" s="221">
        <v>456</v>
      </c>
      <c r="AB62" s="219" t="s">
        <v>158</v>
      </c>
      <c r="AC62" s="220">
        <v>42205</v>
      </c>
      <c r="AD62" s="221">
        <v>201</v>
      </c>
      <c r="AF62" s="219" t="s">
        <v>161</v>
      </c>
      <c r="AG62" s="220">
        <v>42192</v>
      </c>
      <c r="AH62" s="221">
        <v>115</v>
      </c>
    </row>
    <row r="63" spans="1:34" x14ac:dyDescent="0.3">
      <c r="X63" s="219" t="s">
        <v>150</v>
      </c>
      <c r="Y63" s="220">
        <v>42195</v>
      </c>
      <c r="Z63" s="221">
        <v>566</v>
      </c>
      <c r="AB63" s="219" t="s">
        <v>158</v>
      </c>
      <c r="AC63" s="220">
        <v>42206</v>
      </c>
      <c r="AD63" s="221">
        <v>193</v>
      </c>
      <c r="AF63" s="219" t="s">
        <v>161</v>
      </c>
      <c r="AG63" s="220">
        <v>42193</v>
      </c>
      <c r="AH63" s="221">
        <v>147</v>
      </c>
    </row>
    <row r="64" spans="1:34" x14ac:dyDescent="0.3">
      <c r="X64" s="219" t="s">
        <v>150</v>
      </c>
      <c r="Y64" s="220">
        <v>42196</v>
      </c>
      <c r="Z64" s="221">
        <v>407</v>
      </c>
      <c r="AB64" s="219" t="s">
        <v>158</v>
      </c>
      <c r="AC64" s="220">
        <v>42207</v>
      </c>
      <c r="AD64" s="221">
        <v>62</v>
      </c>
      <c r="AF64" s="219" t="s">
        <v>161</v>
      </c>
      <c r="AG64" s="220">
        <v>42194</v>
      </c>
      <c r="AH64" s="221">
        <v>198</v>
      </c>
    </row>
    <row r="65" spans="24:34" customFormat="1" x14ac:dyDescent="0.3">
      <c r="X65" s="219" t="s">
        <v>150</v>
      </c>
      <c r="Y65" s="220">
        <v>42197</v>
      </c>
      <c r="Z65" s="221">
        <v>325</v>
      </c>
      <c r="AB65" s="219" t="s">
        <v>158</v>
      </c>
      <c r="AC65" s="220">
        <v>42208</v>
      </c>
      <c r="AD65" s="221">
        <v>99</v>
      </c>
      <c r="AF65" s="219" t="s">
        <v>161</v>
      </c>
      <c r="AG65" s="220">
        <v>42195</v>
      </c>
      <c r="AH65" s="221">
        <v>127</v>
      </c>
    </row>
    <row r="66" spans="24:34" customFormat="1" x14ac:dyDescent="0.3">
      <c r="X66" s="219" t="s">
        <v>150</v>
      </c>
      <c r="Y66" s="220">
        <v>42198</v>
      </c>
      <c r="Z66" s="221">
        <v>613</v>
      </c>
      <c r="AB66" s="219" t="s">
        <v>158</v>
      </c>
      <c r="AC66" s="220">
        <v>42209</v>
      </c>
      <c r="AD66" s="221">
        <v>68</v>
      </c>
      <c r="AF66" s="219" t="s">
        <v>161</v>
      </c>
      <c r="AG66" s="220">
        <v>42196</v>
      </c>
      <c r="AH66" s="221">
        <v>168</v>
      </c>
    </row>
    <row r="67" spans="24:34" customFormat="1" x14ac:dyDescent="0.3">
      <c r="X67" s="219" t="s">
        <v>150</v>
      </c>
      <c r="Y67" s="220">
        <v>42199</v>
      </c>
      <c r="Z67" s="221">
        <v>770</v>
      </c>
      <c r="AB67" s="219" t="s">
        <v>158</v>
      </c>
      <c r="AC67" s="220">
        <v>42210</v>
      </c>
      <c r="AD67" s="221">
        <v>54</v>
      </c>
      <c r="AF67" s="219" t="s">
        <v>161</v>
      </c>
      <c r="AG67" s="220">
        <v>42197</v>
      </c>
      <c r="AH67" s="221">
        <v>101</v>
      </c>
    </row>
    <row r="68" spans="24:34" customFormat="1" x14ac:dyDescent="0.3">
      <c r="X68" s="219" t="s">
        <v>150</v>
      </c>
      <c r="Y68" s="220">
        <v>42200</v>
      </c>
      <c r="Z68" s="221">
        <v>510</v>
      </c>
      <c r="AB68" s="219" t="s">
        <v>158</v>
      </c>
      <c r="AC68" s="220">
        <v>42211</v>
      </c>
      <c r="AD68" s="221">
        <v>38</v>
      </c>
      <c r="AF68" s="219" t="s">
        <v>161</v>
      </c>
      <c r="AG68" s="220">
        <v>42198</v>
      </c>
      <c r="AH68" s="221">
        <v>74</v>
      </c>
    </row>
    <row r="69" spans="24:34" customFormat="1" x14ac:dyDescent="0.3">
      <c r="X69" s="219" t="s">
        <v>150</v>
      </c>
      <c r="Y69" s="220">
        <v>42201</v>
      </c>
      <c r="Z69" s="221">
        <v>820</v>
      </c>
      <c r="AB69" s="219" t="s">
        <v>158</v>
      </c>
      <c r="AC69" s="220">
        <v>42212</v>
      </c>
      <c r="AD69" s="221">
        <v>51</v>
      </c>
      <c r="AF69" s="219" t="s">
        <v>161</v>
      </c>
      <c r="AG69" s="220">
        <v>42199</v>
      </c>
      <c r="AH69" s="221">
        <v>75</v>
      </c>
    </row>
    <row r="70" spans="24:34" customFormat="1" x14ac:dyDescent="0.3">
      <c r="X70" s="219" t="s">
        <v>150</v>
      </c>
      <c r="Y70" s="220">
        <v>42202</v>
      </c>
      <c r="Z70" s="221">
        <v>509</v>
      </c>
      <c r="AB70" s="219" t="s">
        <v>158</v>
      </c>
      <c r="AC70" s="220">
        <v>42213</v>
      </c>
      <c r="AD70" s="221">
        <v>88</v>
      </c>
      <c r="AF70" s="219" t="s">
        <v>161</v>
      </c>
      <c r="AG70" s="220">
        <v>42200</v>
      </c>
      <c r="AH70" s="221">
        <v>80</v>
      </c>
    </row>
    <row r="71" spans="24:34" customFormat="1" x14ac:dyDescent="0.3">
      <c r="X71" s="219" t="s">
        <v>150</v>
      </c>
      <c r="Y71" s="220">
        <v>42203</v>
      </c>
      <c r="Z71" s="221">
        <v>660</v>
      </c>
      <c r="AB71" s="219" t="s">
        <v>158</v>
      </c>
      <c r="AC71" s="220">
        <v>42214</v>
      </c>
      <c r="AD71" s="221">
        <v>52</v>
      </c>
      <c r="AF71" s="219" t="s">
        <v>161</v>
      </c>
      <c r="AG71" s="220">
        <v>42201</v>
      </c>
      <c r="AH71" s="221">
        <v>86</v>
      </c>
    </row>
    <row r="72" spans="24:34" customFormat="1" x14ac:dyDescent="0.3">
      <c r="X72" s="219" t="s">
        <v>150</v>
      </c>
      <c r="Y72" s="220">
        <v>42204</v>
      </c>
      <c r="Z72" s="221">
        <v>514</v>
      </c>
      <c r="AB72" s="219" t="s">
        <v>158</v>
      </c>
      <c r="AC72" s="220">
        <v>42215</v>
      </c>
      <c r="AD72" s="221">
        <v>78</v>
      </c>
      <c r="AF72" s="219" t="s">
        <v>161</v>
      </c>
      <c r="AG72" s="220">
        <v>42202</v>
      </c>
      <c r="AH72" s="221">
        <v>98</v>
      </c>
    </row>
    <row r="73" spans="24:34" customFormat="1" x14ac:dyDescent="0.3">
      <c r="X73" s="219" t="s">
        <v>150</v>
      </c>
      <c r="Y73" s="220">
        <v>42205</v>
      </c>
      <c r="Z73" s="221">
        <v>1051</v>
      </c>
      <c r="AB73" s="219" t="s">
        <v>158</v>
      </c>
      <c r="AC73" s="220">
        <v>42216</v>
      </c>
      <c r="AD73" s="221">
        <v>114</v>
      </c>
      <c r="AF73" s="219" t="s">
        <v>161</v>
      </c>
      <c r="AG73" s="220">
        <v>42203</v>
      </c>
      <c r="AH73" s="221">
        <v>67</v>
      </c>
    </row>
    <row r="74" spans="24:34" customFormat="1" x14ac:dyDescent="0.3">
      <c r="X74" s="219" t="s">
        <v>150</v>
      </c>
      <c r="Y74" s="220">
        <v>42206</v>
      </c>
      <c r="Z74" s="221">
        <v>985</v>
      </c>
      <c r="AB74" s="219" t="s">
        <v>158</v>
      </c>
      <c r="AC74" s="220">
        <v>42217</v>
      </c>
      <c r="AD74" s="221">
        <v>73</v>
      </c>
      <c r="AF74" s="219" t="s">
        <v>161</v>
      </c>
      <c r="AG74" s="220">
        <v>42204</v>
      </c>
      <c r="AH74" s="221">
        <v>55</v>
      </c>
    </row>
    <row r="75" spans="24:34" customFormat="1" x14ac:dyDescent="0.3">
      <c r="X75" s="219" t="s">
        <v>150</v>
      </c>
      <c r="Y75" s="220">
        <v>42207</v>
      </c>
      <c r="Z75" s="221">
        <v>659</v>
      </c>
      <c r="AB75" s="219" t="s">
        <v>158</v>
      </c>
      <c r="AC75" s="220">
        <v>42218</v>
      </c>
      <c r="AD75" s="221">
        <v>106</v>
      </c>
      <c r="AF75" s="219" t="s">
        <v>161</v>
      </c>
      <c r="AG75" s="220">
        <v>42205</v>
      </c>
      <c r="AH75" s="221">
        <v>82</v>
      </c>
    </row>
    <row r="76" spans="24:34" customFormat="1" x14ac:dyDescent="0.3">
      <c r="X76" s="219" t="s">
        <v>150</v>
      </c>
      <c r="Y76" s="220">
        <v>42208</v>
      </c>
      <c r="Z76" s="221">
        <v>594</v>
      </c>
      <c r="AB76" s="219" t="s">
        <v>158</v>
      </c>
      <c r="AC76" s="220">
        <v>42219</v>
      </c>
      <c r="AD76" s="221">
        <v>73</v>
      </c>
      <c r="AF76" s="219" t="s">
        <v>161</v>
      </c>
      <c r="AG76" s="220">
        <v>42206</v>
      </c>
      <c r="AH76" s="221">
        <v>86</v>
      </c>
    </row>
    <row r="77" spans="24:34" customFormat="1" x14ac:dyDescent="0.3">
      <c r="X77" s="219" t="s">
        <v>150</v>
      </c>
      <c r="Y77" s="220">
        <v>42209</v>
      </c>
      <c r="Z77" s="221">
        <v>575</v>
      </c>
      <c r="AB77" s="219" t="s">
        <v>158</v>
      </c>
      <c r="AC77" s="220">
        <v>42220</v>
      </c>
      <c r="AD77" s="221">
        <v>54</v>
      </c>
      <c r="AF77" s="219" t="s">
        <v>161</v>
      </c>
      <c r="AG77" s="220">
        <v>42207</v>
      </c>
      <c r="AH77" s="221">
        <v>61</v>
      </c>
    </row>
    <row r="78" spans="24:34" customFormat="1" x14ac:dyDescent="0.3">
      <c r="X78" s="219" t="s">
        <v>150</v>
      </c>
      <c r="Y78" s="220">
        <v>42210</v>
      </c>
      <c r="Z78" s="221">
        <v>363</v>
      </c>
      <c r="AB78" s="219" t="s">
        <v>158</v>
      </c>
      <c r="AC78" s="220">
        <v>42221</v>
      </c>
      <c r="AD78" s="221">
        <v>47</v>
      </c>
      <c r="AF78" s="219" t="s">
        <v>161</v>
      </c>
      <c r="AG78" s="220">
        <v>42208</v>
      </c>
      <c r="AH78" s="221">
        <v>72</v>
      </c>
    </row>
    <row r="79" spans="24:34" customFormat="1" x14ac:dyDescent="0.3">
      <c r="X79" s="219" t="s">
        <v>150</v>
      </c>
      <c r="Y79" s="220">
        <v>42211</v>
      </c>
      <c r="Z79" s="221">
        <v>323</v>
      </c>
      <c r="AB79" s="219" t="s">
        <v>158</v>
      </c>
      <c r="AC79" s="220">
        <v>42222</v>
      </c>
      <c r="AD79" s="221">
        <v>90</v>
      </c>
      <c r="AF79" s="219" t="s">
        <v>161</v>
      </c>
      <c r="AG79" s="220">
        <v>42209</v>
      </c>
      <c r="AH79" s="221">
        <v>47</v>
      </c>
    </row>
    <row r="80" spans="24:34" customFormat="1" x14ac:dyDescent="0.3">
      <c r="X80" s="219" t="s">
        <v>150</v>
      </c>
      <c r="Y80" s="220">
        <v>42212</v>
      </c>
      <c r="Z80" s="221">
        <v>402</v>
      </c>
      <c r="AB80" s="219" t="s">
        <v>158</v>
      </c>
      <c r="AC80" s="220">
        <v>42223</v>
      </c>
      <c r="AD80" s="221">
        <v>147</v>
      </c>
      <c r="AF80" s="219" t="s">
        <v>161</v>
      </c>
      <c r="AG80" s="220">
        <v>42210</v>
      </c>
      <c r="AH80" s="221">
        <v>47</v>
      </c>
    </row>
    <row r="81" spans="24:34" customFormat="1" x14ac:dyDescent="0.3">
      <c r="X81" s="219" t="s">
        <v>150</v>
      </c>
      <c r="Y81" s="220">
        <v>42213</v>
      </c>
      <c r="Z81" s="221">
        <v>306</v>
      </c>
      <c r="AB81" s="219" t="s">
        <v>158</v>
      </c>
      <c r="AC81" s="220">
        <v>42224</v>
      </c>
      <c r="AD81" s="221">
        <v>117</v>
      </c>
      <c r="AF81" s="219" t="s">
        <v>161</v>
      </c>
      <c r="AG81" s="220">
        <v>42211</v>
      </c>
      <c r="AH81" s="221">
        <v>38</v>
      </c>
    </row>
    <row r="82" spans="24:34" customFormat="1" x14ac:dyDescent="0.3">
      <c r="X82" s="219" t="s">
        <v>150</v>
      </c>
      <c r="Y82" s="220">
        <v>42214</v>
      </c>
      <c r="Z82" s="221">
        <v>417</v>
      </c>
      <c r="AB82" s="219" t="s">
        <v>158</v>
      </c>
      <c r="AC82" s="220">
        <v>42225</v>
      </c>
      <c r="AD82" s="221">
        <v>100</v>
      </c>
      <c r="AF82" s="219" t="s">
        <v>161</v>
      </c>
      <c r="AG82" s="220">
        <v>42212</v>
      </c>
      <c r="AH82" s="221">
        <v>52</v>
      </c>
    </row>
    <row r="83" spans="24:34" customFormat="1" x14ac:dyDescent="0.3">
      <c r="X83" s="219" t="s">
        <v>150</v>
      </c>
      <c r="Y83" s="220">
        <v>42215</v>
      </c>
      <c r="Z83" s="221">
        <v>456</v>
      </c>
      <c r="AB83" s="219" t="s">
        <v>158</v>
      </c>
      <c r="AC83" s="220">
        <v>42226</v>
      </c>
      <c r="AD83" s="221">
        <v>149</v>
      </c>
      <c r="AF83" s="219" t="s">
        <v>161</v>
      </c>
      <c r="AG83" s="220">
        <v>42213</v>
      </c>
      <c r="AH83" s="221">
        <v>19</v>
      </c>
    </row>
    <row r="84" spans="24:34" customFormat="1" x14ac:dyDescent="0.3">
      <c r="X84" s="219" t="s">
        <v>150</v>
      </c>
      <c r="Y84" s="220">
        <v>42216</v>
      </c>
      <c r="Z84" s="221">
        <v>428</v>
      </c>
      <c r="AB84" s="219" t="s">
        <v>158</v>
      </c>
      <c r="AC84" s="220">
        <v>42227</v>
      </c>
      <c r="AD84" s="221">
        <v>76</v>
      </c>
      <c r="AF84" s="219" t="s">
        <v>161</v>
      </c>
      <c r="AG84" s="220">
        <v>42214</v>
      </c>
      <c r="AH84" s="221">
        <v>43</v>
      </c>
    </row>
    <row r="85" spans="24:34" customFormat="1" x14ac:dyDescent="0.3">
      <c r="X85" s="219" t="s">
        <v>150</v>
      </c>
      <c r="Y85" s="220">
        <v>42217</v>
      </c>
      <c r="Z85" s="221">
        <v>1047</v>
      </c>
      <c r="AB85" s="219" t="s">
        <v>158</v>
      </c>
      <c r="AC85" s="220">
        <v>42228</v>
      </c>
      <c r="AD85" s="221">
        <v>96</v>
      </c>
      <c r="AF85" s="219" t="s">
        <v>161</v>
      </c>
      <c r="AG85" s="220">
        <v>42215</v>
      </c>
      <c r="AH85" s="221">
        <v>25</v>
      </c>
    </row>
    <row r="86" spans="24:34" customFormat="1" x14ac:dyDescent="0.3">
      <c r="X86" s="219" t="s">
        <v>150</v>
      </c>
      <c r="Y86" s="220">
        <v>42218</v>
      </c>
      <c r="Z86" s="221">
        <v>876</v>
      </c>
      <c r="AB86" s="219" t="s">
        <v>158</v>
      </c>
      <c r="AC86" s="220">
        <v>42229</v>
      </c>
      <c r="AD86" s="221">
        <v>111</v>
      </c>
      <c r="AF86" s="219" t="s">
        <v>161</v>
      </c>
      <c r="AG86" s="220">
        <v>42216</v>
      </c>
      <c r="AH86" s="221">
        <v>43</v>
      </c>
    </row>
    <row r="87" spans="24:34" customFormat="1" x14ac:dyDescent="0.3">
      <c r="X87" s="219" t="s">
        <v>150</v>
      </c>
      <c r="Y87" s="220">
        <v>42219</v>
      </c>
      <c r="Z87" s="221">
        <v>120</v>
      </c>
      <c r="AB87" s="219" t="s">
        <v>158</v>
      </c>
      <c r="AC87" s="220">
        <v>42230</v>
      </c>
      <c r="AD87" s="221">
        <v>108</v>
      </c>
      <c r="AF87" s="219" t="s">
        <v>161</v>
      </c>
      <c r="AG87" s="220">
        <v>42217</v>
      </c>
      <c r="AH87" s="221">
        <v>40</v>
      </c>
    </row>
    <row r="88" spans="24:34" customFormat="1" x14ac:dyDescent="0.3">
      <c r="X88" s="219" t="s">
        <v>150</v>
      </c>
      <c r="Y88" s="220">
        <v>42220</v>
      </c>
      <c r="Z88" s="221">
        <v>616</v>
      </c>
      <c r="AB88" s="219" t="s">
        <v>158</v>
      </c>
      <c r="AC88" s="220">
        <v>42231</v>
      </c>
      <c r="AD88" s="221">
        <v>62</v>
      </c>
      <c r="AF88" s="219" t="s">
        <v>161</v>
      </c>
      <c r="AG88" s="220">
        <v>42218</v>
      </c>
      <c r="AH88" s="221">
        <v>37</v>
      </c>
    </row>
    <row r="89" spans="24:34" customFormat="1" x14ac:dyDescent="0.3">
      <c r="X89" s="219" t="s">
        <v>150</v>
      </c>
      <c r="Y89" s="220">
        <v>42221</v>
      </c>
      <c r="Z89" s="221">
        <v>503</v>
      </c>
      <c r="AB89" s="219" t="s">
        <v>158</v>
      </c>
      <c r="AC89" s="220">
        <v>42232</v>
      </c>
      <c r="AD89" s="221">
        <v>104</v>
      </c>
      <c r="AF89" s="219" t="s">
        <v>161</v>
      </c>
      <c r="AG89" s="220">
        <v>42219</v>
      </c>
      <c r="AH89" s="221">
        <v>49</v>
      </c>
    </row>
    <row r="90" spans="24:34" customFormat="1" x14ac:dyDescent="0.3">
      <c r="X90" s="219" t="s">
        <v>150</v>
      </c>
      <c r="Y90" s="220">
        <v>42222</v>
      </c>
      <c r="Z90" s="221">
        <v>433</v>
      </c>
      <c r="AB90" s="219" t="s">
        <v>158</v>
      </c>
      <c r="AC90" s="220">
        <v>42233</v>
      </c>
      <c r="AD90" s="221">
        <v>81</v>
      </c>
      <c r="AF90" s="219" t="s">
        <v>161</v>
      </c>
      <c r="AG90" s="220">
        <v>42220</v>
      </c>
      <c r="AH90" s="221">
        <v>55</v>
      </c>
    </row>
    <row r="91" spans="24:34" customFormat="1" x14ac:dyDescent="0.3">
      <c r="X91" s="219" t="s">
        <v>150</v>
      </c>
      <c r="Y91" s="220">
        <v>42223</v>
      </c>
      <c r="Z91" s="221">
        <v>332</v>
      </c>
      <c r="AB91" s="219" t="s">
        <v>158</v>
      </c>
      <c r="AC91" s="220">
        <v>42234</v>
      </c>
      <c r="AD91" s="221">
        <v>67</v>
      </c>
      <c r="AF91" s="219" t="s">
        <v>161</v>
      </c>
      <c r="AG91" s="220">
        <v>42221</v>
      </c>
      <c r="AH91" s="221">
        <v>41</v>
      </c>
    </row>
    <row r="92" spans="24:34" customFormat="1" x14ac:dyDescent="0.3">
      <c r="X92" s="219" t="s">
        <v>150</v>
      </c>
      <c r="Y92" s="220">
        <v>42224</v>
      </c>
      <c r="Z92" s="221">
        <v>513</v>
      </c>
      <c r="AB92" s="219" t="s">
        <v>158</v>
      </c>
      <c r="AC92" s="220">
        <v>42235</v>
      </c>
      <c r="AD92" s="221">
        <v>89</v>
      </c>
      <c r="AF92" s="219" t="s">
        <v>161</v>
      </c>
      <c r="AG92" s="220">
        <v>42222</v>
      </c>
      <c r="AH92" s="221">
        <v>43</v>
      </c>
    </row>
    <row r="93" spans="24:34" customFormat="1" x14ac:dyDescent="0.3">
      <c r="X93" s="219" t="s">
        <v>150</v>
      </c>
      <c r="Y93" s="220">
        <v>42225</v>
      </c>
      <c r="Z93" s="221">
        <v>1043</v>
      </c>
      <c r="AB93" s="219" t="s">
        <v>158</v>
      </c>
      <c r="AC93" s="220">
        <v>42236</v>
      </c>
      <c r="AD93" s="221">
        <v>108</v>
      </c>
      <c r="AF93" s="219" t="s">
        <v>161</v>
      </c>
      <c r="AG93" s="220">
        <v>42223</v>
      </c>
      <c r="AH93" s="221">
        <v>80</v>
      </c>
    </row>
    <row r="94" spans="24:34" customFormat="1" x14ac:dyDescent="0.3">
      <c r="X94" s="219" t="s">
        <v>150</v>
      </c>
      <c r="Y94" s="220">
        <v>42226</v>
      </c>
      <c r="Z94" s="221">
        <v>190</v>
      </c>
      <c r="AB94" s="219" t="s">
        <v>158</v>
      </c>
      <c r="AC94" s="220">
        <v>42237</v>
      </c>
      <c r="AD94" s="221">
        <v>76</v>
      </c>
      <c r="AF94" s="219" t="s">
        <v>161</v>
      </c>
      <c r="AG94" s="220">
        <v>42224</v>
      </c>
      <c r="AH94" s="221">
        <v>64</v>
      </c>
    </row>
    <row r="95" spans="24:34" customFormat="1" x14ac:dyDescent="0.3">
      <c r="X95" s="219" t="s">
        <v>150</v>
      </c>
      <c r="Y95" s="220">
        <v>42227</v>
      </c>
      <c r="Z95" s="221">
        <v>483</v>
      </c>
      <c r="AB95" s="219" t="s">
        <v>158</v>
      </c>
      <c r="AC95" s="220">
        <v>42238</v>
      </c>
      <c r="AD95" s="221">
        <v>80</v>
      </c>
      <c r="AF95" s="219" t="s">
        <v>161</v>
      </c>
      <c r="AG95" s="220">
        <v>42225</v>
      </c>
      <c r="AH95" s="221">
        <v>52</v>
      </c>
    </row>
    <row r="96" spans="24:34" customFormat="1" x14ac:dyDescent="0.3">
      <c r="X96" s="219" t="s">
        <v>150</v>
      </c>
      <c r="Y96" s="220">
        <v>42228</v>
      </c>
      <c r="Z96" s="221">
        <v>432</v>
      </c>
      <c r="AB96" s="219" t="s">
        <v>158</v>
      </c>
      <c r="AC96" s="220">
        <v>42239</v>
      </c>
      <c r="AD96" s="221">
        <v>75</v>
      </c>
      <c r="AF96" s="219" t="s">
        <v>161</v>
      </c>
      <c r="AG96" s="220">
        <v>42226</v>
      </c>
      <c r="AH96" s="221">
        <v>69</v>
      </c>
    </row>
    <row r="97" spans="2:53" customFormat="1" x14ac:dyDescent="0.3">
      <c r="B97" t="s">
        <v>180</v>
      </c>
      <c r="K97" t="s">
        <v>181</v>
      </c>
      <c r="R97" t="s">
        <v>182</v>
      </c>
      <c r="X97" s="219" t="s">
        <v>150</v>
      </c>
      <c r="Y97" s="220">
        <v>42229</v>
      </c>
      <c r="Z97" s="221">
        <v>401</v>
      </c>
      <c r="AB97" s="219" t="s">
        <v>158</v>
      </c>
      <c r="AC97" s="220">
        <v>42240</v>
      </c>
      <c r="AD97" s="221">
        <v>45</v>
      </c>
      <c r="AF97" s="219" t="s">
        <v>161</v>
      </c>
      <c r="AG97" s="220">
        <v>42227</v>
      </c>
      <c r="AH97" s="221">
        <v>44</v>
      </c>
      <c r="AJ97" t="s">
        <v>198</v>
      </c>
    </row>
    <row r="98" spans="2:53" customFormat="1" x14ac:dyDescent="0.3">
      <c r="K98" t="s">
        <v>183</v>
      </c>
      <c r="X98" s="219" t="s">
        <v>150</v>
      </c>
      <c r="Y98" s="220">
        <v>42230</v>
      </c>
      <c r="Z98" s="221">
        <v>252</v>
      </c>
      <c r="AB98" s="219" t="s">
        <v>158</v>
      </c>
      <c r="AC98" s="220">
        <v>42241</v>
      </c>
      <c r="AD98" s="221">
        <v>53</v>
      </c>
      <c r="AF98" s="219" t="s">
        <v>161</v>
      </c>
      <c r="AG98" s="220">
        <v>42228</v>
      </c>
      <c r="AH98" s="221">
        <v>52</v>
      </c>
      <c r="AQ98" t="s">
        <v>197</v>
      </c>
      <c r="BA98" t="s">
        <v>179</v>
      </c>
    </row>
    <row r="99" spans="2:53" customFormat="1" x14ac:dyDescent="0.3">
      <c r="X99" s="219" t="s">
        <v>150</v>
      </c>
      <c r="Y99" s="220">
        <v>42231</v>
      </c>
      <c r="Z99" s="221">
        <v>292</v>
      </c>
      <c r="AB99" s="219" t="s">
        <v>158</v>
      </c>
      <c r="AC99" s="220">
        <v>42242</v>
      </c>
      <c r="AD99" s="221">
        <v>42</v>
      </c>
      <c r="AF99" s="219" t="s">
        <v>161</v>
      </c>
      <c r="AG99" s="220">
        <v>42229</v>
      </c>
      <c r="AH99" s="221">
        <v>35</v>
      </c>
    </row>
    <row r="100" spans="2:53" customFormat="1" x14ac:dyDescent="0.3">
      <c r="X100" s="219" t="s">
        <v>150</v>
      </c>
      <c r="Y100" s="220">
        <v>42232</v>
      </c>
      <c r="Z100" s="221">
        <v>186</v>
      </c>
      <c r="AB100" s="219" t="s">
        <v>158</v>
      </c>
      <c r="AC100" s="220">
        <v>42243</v>
      </c>
      <c r="AD100" s="221">
        <v>25</v>
      </c>
      <c r="AF100" s="219" t="s">
        <v>161</v>
      </c>
      <c r="AG100" s="220">
        <v>42230</v>
      </c>
      <c r="AH100" s="221">
        <v>103</v>
      </c>
    </row>
    <row r="101" spans="2:53" customFormat="1" x14ac:dyDescent="0.3">
      <c r="X101" s="219" t="s">
        <v>150</v>
      </c>
      <c r="Y101" s="220">
        <v>42233</v>
      </c>
      <c r="Z101" s="221">
        <v>155</v>
      </c>
      <c r="AB101" s="219" t="s">
        <v>158</v>
      </c>
      <c r="AC101" s="220">
        <v>42244</v>
      </c>
      <c r="AD101" s="221">
        <v>39</v>
      </c>
      <c r="AF101" s="219" t="s">
        <v>161</v>
      </c>
      <c r="AG101" s="220">
        <v>42231</v>
      </c>
      <c r="AH101" s="221">
        <v>81</v>
      </c>
    </row>
    <row r="102" spans="2:53" customFormat="1" x14ac:dyDescent="0.3">
      <c r="X102" s="219" t="s">
        <v>150</v>
      </c>
      <c r="Y102" s="220">
        <v>42234</v>
      </c>
      <c r="Z102" s="221">
        <v>171</v>
      </c>
      <c r="AB102" s="219" t="s">
        <v>158</v>
      </c>
      <c r="AC102" s="220">
        <v>42245</v>
      </c>
      <c r="AD102" s="221">
        <v>20</v>
      </c>
      <c r="AF102" s="219" t="s">
        <v>161</v>
      </c>
      <c r="AG102" s="220">
        <v>42232</v>
      </c>
      <c r="AH102" s="221">
        <v>52</v>
      </c>
    </row>
    <row r="103" spans="2:53" customFormat="1" x14ac:dyDescent="0.3">
      <c r="X103" s="219" t="s">
        <v>150</v>
      </c>
      <c r="Y103" s="220">
        <v>42235</v>
      </c>
      <c r="Z103" s="221">
        <v>128</v>
      </c>
      <c r="AB103" s="219" t="s">
        <v>158</v>
      </c>
      <c r="AC103" s="220">
        <v>42246</v>
      </c>
      <c r="AD103" s="221">
        <v>42</v>
      </c>
      <c r="AF103" s="219" t="s">
        <v>161</v>
      </c>
      <c r="AG103" s="220">
        <v>42233</v>
      </c>
      <c r="AH103" s="221">
        <v>28</v>
      </c>
    </row>
    <row r="104" spans="2:53" customFormat="1" x14ac:dyDescent="0.3">
      <c r="X104" s="219" t="s">
        <v>150</v>
      </c>
      <c r="Y104" s="220">
        <v>42236</v>
      </c>
      <c r="Z104" s="221">
        <v>136</v>
      </c>
      <c r="AB104" s="219" t="s">
        <v>158</v>
      </c>
      <c r="AC104" s="220">
        <v>42247</v>
      </c>
      <c r="AD104" s="221">
        <v>30</v>
      </c>
      <c r="AF104" s="219" t="s">
        <v>161</v>
      </c>
      <c r="AG104" s="220">
        <v>42234</v>
      </c>
      <c r="AH104" s="221">
        <v>46</v>
      </c>
    </row>
    <row r="105" spans="2:53" customFormat="1" x14ac:dyDescent="0.3">
      <c r="X105" s="219" t="s">
        <v>150</v>
      </c>
      <c r="Y105" s="220">
        <v>42237</v>
      </c>
      <c r="Z105" s="221">
        <v>246</v>
      </c>
      <c r="AB105" s="219" t="s">
        <v>158</v>
      </c>
      <c r="AC105" s="220">
        <v>42248</v>
      </c>
      <c r="AD105" s="221">
        <v>85</v>
      </c>
      <c r="AF105" s="219" t="s">
        <v>161</v>
      </c>
      <c r="AG105" s="220">
        <v>42235</v>
      </c>
      <c r="AH105" s="221">
        <v>48</v>
      </c>
    </row>
    <row r="106" spans="2:53" customFormat="1" x14ac:dyDescent="0.3">
      <c r="X106" s="219" t="s">
        <v>150</v>
      </c>
      <c r="Y106" s="220">
        <v>42238</v>
      </c>
      <c r="Z106" s="221">
        <v>32</v>
      </c>
      <c r="AB106" s="219" t="s">
        <v>158</v>
      </c>
      <c r="AC106" s="220">
        <v>42249</v>
      </c>
      <c r="AD106" s="221">
        <v>56</v>
      </c>
      <c r="AF106" s="219" t="s">
        <v>161</v>
      </c>
      <c r="AG106" s="220">
        <v>42236</v>
      </c>
      <c r="AH106" s="221">
        <v>69</v>
      </c>
    </row>
    <row r="107" spans="2:53" customFormat="1" x14ac:dyDescent="0.3">
      <c r="X107" s="219" t="s">
        <v>150</v>
      </c>
      <c r="Y107" s="220">
        <v>42239</v>
      </c>
      <c r="Z107" s="221">
        <v>89</v>
      </c>
      <c r="AB107" s="219" t="s">
        <v>158</v>
      </c>
      <c r="AC107" s="220">
        <v>42250</v>
      </c>
      <c r="AD107" s="221">
        <v>36</v>
      </c>
      <c r="AF107" s="219" t="s">
        <v>161</v>
      </c>
      <c r="AG107" s="220">
        <v>42237</v>
      </c>
      <c r="AH107" s="221">
        <v>55</v>
      </c>
    </row>
    <row r="108" spans="2:53" customFormat="1" x14ac:dyDescent="0.3">
      <c r="X108" s="219" t="s">
        <v>150</v>
      </c>
      <c r="Y108" s="220">
        <v>42240</v>
      </c>
      <c r="Z108" s="221">
        <v>116</v>
      </c>
      <c r="AB108" s="219" t="s">
        <v>158</v>
      </c>
      <c r="AC108" s="220">
        <v>42251</v>
      </c>
      <c r="AD108" s="221">
        <v>25</v>
      </c>
      <c r="AF108" s="219" t="s">
        <v>161</v>
      </c>
      <c r="AG108" s="220">
        <v>42238</v>
      </c>
      <c r="AH108" s="221">
        <v>43</v>
      </c>
    </row>
    <row r="109" spans="2:53" customFormat="1" x14ac:dyDescent="0.3">
      <c r="X109" s="219" t="s">
        <v>150</v>
      </c>
      <c r="Y109" s="220">
        <v>42241</v>
      </c>
      <c r="Z109" s="221">
        <v>85</v>
      </c>
      <c r="AB109" s="219" t="s">
        <v>158</v>
      </c>
      <c r="AC109" s="220">
        <v>42252</v>
      </c>
      <c r="AD109" s="221">
        <v>44</v>
      </c>
      <c r="AF109" s="219" t="s">
        <v>161</v>
      </c>
      <c r="AG109" s="220">
        <v>42239</v>
      </c>
      <c r="AH109" s="221">
        <v>34</v>
      </c>
    </row>
    <row r="110" spans="2:53" customFormat="1" x14ac:dyDescent="0.3">
      <c r="X110" s="219" t="s">
        <v>150</v>
      </c>
      <c r="Y110" s="220">
        <v>42242</v>
      </c>
      <c r="Z110" s="221">
        <v>132</v>
      </c>
      <c r="AB110" s="219" t="s">
        <v>158</v>
      </c>
      <c r="AC110" s="220">
        <v>42253</v>
      </c>
      <c r="AD110" s="221">
        <v>56</v>
      </c>
      <c r="AF110" s="219" t="s">
        <v>161</v>
      </c>
      <c r="AG110" s="220">
        <v>42240</v>
      </c>
      <c r="AH110" s="221">
        <v>37</v>
      </c>
    </row>
    <row r="111" spans="2:53" customFormat="1" x14ac:dyDescent="0.3">
      <c r="X111" s="219" t="s">
        <v>150</v>
      </c>
      <c r="Y111" s="220">
        <v>42243</v>
      </c>
      <c r="Z111" s="221">
        <v>105</v>
      </c>
      <c r="AB111" s="219" t="s">
        <v>158</v>
      </c>
      <c r="AC111" s="220">
        <v>42254</v>
      </c>
      <c r="AD111" s="221">
        <v>18</v>
      </c>
      <c r="AF111" s="219" t="s">
        <v>161</v>
      </c>
      <c r="AG111" s="220">
        <v>42241</v>
      </c>
      <c r="AH111" s="221">
        <v>28</v>
      </c>
    </row>
    <row r="112" spans="2:53" customFormat="1" x14ac:dyDescent="0.3">
      <c r="X112" s="219" t="s">
        <v>150</v>
      </c>
      <c r="Y112" s="220">
        <v>42244</v>
      </c>
      <c r="Z112" s="221">
        <v>30</v>
      </c>
      <c r="AB112" s="219" t="s">
        <v>158</v>
      </c>
      <c r="AC112" s="220">
        <v>42255</v>
      </c>
      <c r="AD112" s="221">
        <v>35</v>
      </c>
      <c r="AF112" s="219" t="s">
        <v>161</v>
      </c>
      <c r="AG112" s="220">
        <v>42242</v>
      </c>
      <c r="AH112" s="221">
        <v>15</v>
      </c>
    </row>
    <row r="113" spans="24:34" customFormat="1" x14ac:dyDescent="0.3">
      <c r="X113" s="219" t="s">
        <v>150</v>
      </c>
      <c r="Y113" s="220">
        <v>42245</v>
      </c>
      <c r="Z113" s="221">
        <v>52</v>
      </c>
      <c r="AB113" s="219" t="s">
        <v>158</v>
      </c>
      <c r="AC113" s="220">
        <v>42256</v>
      </c>
      <c r="AD113" s="221">
        <v>24</v>
      </c>
      <c r="AF113" s="219" t="s">
        <v>161</v>
      </c>
      <c r="AG113" s="220">
        <v>42243</v>
      </c>
      <c r="AH113" s="221">
        <v>48</v>
      </c>
    </row>
    <row r="114" spans="24:34" customFormat="1" x14ac:dyDescent="0.3">
      <c r="X114" s="219" t="s">
        <v>150</v>
      </c>
      <c r="Y114" s="220">
        <v>42246</v>
      </c>
      <c r="Z114" s="221">
        <v>70</v>
      </c>
      <c r="AB114" s="219" t="s">
        <v>158</v>
      </c>
      <c r="AC114" s="220">
        <v>42257</v>
      </c>
      <c r="AD114" s="221">
        <v>27</v>
      </c>
      <c r="AF114" s="219" t="s">
        <v>161</v>
      </c>
      <c r="AG114" s="220">
        <v>42244</v>
      </c>
      <c r="AH114" s="221">
        <v>25</v>
      </c>
    </row>
    <row r="115" spans="24:34" customFormat="1" x14ac:dyDescent="0.3">
      <c r="X115" s="219" t="s">
        <v>150</v>
      </c>
      <c r="Y115" s="220">
        <v>42247</v>
      </c>
      <c r="Z115" s="221">
        <v>14</v>
      </c>
      <c r="AB115" s="219" t="s">
        <v>158</v>
      </c>
      <c r="AC115" s="220">
        <v>42258</v>
      </c>
      <c r="AD115" s="221">
        <v>46</v>
      </c>
      <c r="AF115" s="219" t="s">
        <v>161</v>
      </c>
      <c r="AG115" s="220">
        <v>42245</v>
      </c>
      <c r="AH115" s="221">
        <v>23</v>
      </c>
    </row>
    <row r="116" spans="24:34" customFormat="1" x14ac:dyDescent="0.3">
      <c r="X116" s="219" t="s">
        <v>150</v>
      </c>
      <c r="Y116" s="220">
        <v>42248</v>
      </c>
      <c r="Z116" s="221">
        <v>78</v>
      </c>
      <c r="AB116" s="219" t="s">
        <v>158</v>
      </c>
      <c r="AC116" s="220">
        <v>42259</v>
      </c>
      <c r="AD116" s="221">
        <v>49</v>
      </c>
      <c r="AF116" s="219" t="s">
        <v>161</v>
      </c>
      <c r="AG116" s="220">
        <v>42246</v>
      </c>
      <c r="AH116" s="221">
        <v>49</v>
      </c>
    </row>
    <row r="117" spans="24:34" customFormat="1" x14ac:dyDescent="0.3">
      <c r="X117" s="219" t="s">
        <v>150</v>
      </c>
      <c r="Y117" s="220">
        <v>42249</v>
      </c>
      <c r="Z117" s="221">
        <v>80</v>
      </c>
      <c r="AB117" s="219" t="s">
        <v>158</v>
      </c>
      <c r="AC117" s="220">
        <v>42260</v>
      </c>
      <c r="AD117" s="221">
        <v>40</v>
      </c>
      <c r="AF117" s="219" t="s">
        <v>161</v>
      </c>
      <c r="AG117" s="220">
        <v>42247</v>
      </c>
      <c r="AH117" s="221">
        <v>20</v>
      </c>
    </row>
    <row r="118" spans="24:34" customFormat="1" x14ac:dyDescent="0.3">
      <c r="X118" s="219" t="s">
        <v>150</v>
      </c>
      <c r="Y118" s="220">
        <v>42250</v>
      </c>
      <c r="Z118" s="221">
        <v>76</v>
      </c>
      <c r="AB118" s="219" t="s">
        <v>158</v>
      </c>
      <c r="AC118" s="220">
        <v>42261</v>
      </c>
      <c r="AD118" s="221">
        <v>18</v>
      </c>
      <c r="AF118" s="219" t="s">
        <v>161</v>
      </c>
      <c r="AG118" s="220">
        <v>42248</v>
      </c>
      <c r="AH118" s="221">
        <v>51</v>
      </c>
    </row>
    <row r="119" spans="24:34" customFormat="1" x14ac:dyDescent="0.3">
      <c r="X119" s="219" t="s">
        <v>150</v>
      </c>
      <c r="Y119" s="220">
        <v>42251</v>
      </c>
      <c r="Z119" s="221">
        <v>66</v>
      </c>
      <c r="AB119" s="219" t="s">
        <v>158</v>
      </c>
      <c r="AC119" s="220">
        <v>42262</v>
      </c>
      <c r="AD119" s="221">
        <v>7</v>
      </c>
      <c r="AF119" s="219" t="s">
        <v>161</v>
      </c>
      <c r="AG119" s="220">
        <v>42249</v>
      </c>
      <c r="AH119" s="221">
        <v>51</v>
      </c>
    </row>
    <row r="120" spans="24:34" customFormat="1" x14ac:dyDescent="0.3">
      <c r="X120" s="219" t="s">
        <v>150</v>
      </c>
      <c r="Y120" s="220">
        <v>42252</v>
      </c>
      <c r="Z120" s="221">
        <v>63</v>
      </c>
      <c r="AB120" s="219" t="s">
        <v>158</v>
      </c>
      <c r="AC120" s="220">
        <v>42263</v>
      </c>
      <c r="AD120" s="221">
        <v>16</v>
      </c>
      <c r="AF120" s="219" t="s">
        <v>161</v>
      </c>
      <c r="AG120" s="220">
        <v>42250</v>
      </c>
      <c r="AH120" s="221">
        <v>50</v>
      </c>
    </row>
    <row r="121" spans="24:34" customFormat="1" x14ac:dyDescent="0.3">
      <c r="X121" s="219" t="s">
        <v>150</v>
      </c>
      <c r="Y121" s="220">
        <v>42253</v>
      </c>
      <c r="Z121" s="221">
        <v>114</v>
      </c>
      <c r="AB121" s="219" t="s">
        <v>158</v>
      </c>
      <c r="AC121" s="220">
        <v>42264</v>
      </c>
      <c r="AD121" s="221">
        <v>12</v>
      </c>
      <c r="AF121" s="219" t="s">
        <v>161</v>
      </c>
      <c r="AG121" s="220">
        <v>42251</v>
      </c>
      <c r="AH121" s="221">
        <v>35</v>
      </c>
    </row>
    <row r="122" spans="24:34" customFormat="1" x14ac:dyDescent="0.3">
      <c r="X122" s="219" t="s">
        <v>150</v>
      </c>
      <c r="Y122" s="220">
        <v>42254</v>
      </c>
      <c r="Z122" s="221">
        <v>39</v>
      </c>
      <c r="AB122" s="219" t="s">
        <v>158</v>
      </c>
      <c r="AC122" s="220">
        <v>42265</v>
      </c>
      <c r="AD122" s="221">
        <v>9</v>
      </c>
      <c r="AF122" s="219" t="s">
        <v>161</v>
      </c>
      <c r="AG122" s="220">
        <v>42252</v>
      </c>
      <c r="AH122" s="221">
        <v>39</v>
      </c>
    </row>
    <row r="123" spans="24:34" customFormat="1" x14ac:dyDescent="0.3">
      <c r="X123" s="219" t="s">
        <v>150</v>
      </c>
      <c r="Y123" s="220">
        <v>42255</v>
      </c>
      <c r="Z123" s="221">
        <v>22</v>
      </c>
      <c r="AB123" s="219" t="s">
        <v>158</v>
      </c>
      <c r="AC123" s="220">
        <v>42266</v>
      </c>
      <c r="AD123" s="221">
        <v>8</v>
      </c>
      <c r="AF123" s="219" t="s">
        <v>161</v>
      </c>
      <c r="AG123" s="220">
        <v>42253</v>
      </c>
      <c r="AH123" s="221">
        <v>26</v>
      </c>
    </row>
    <row r="124" spans="24:34" customFormat="1" x14ac:dyDescent="0.3">
      <c r="X124" s="219" t="s">
        <v>150</v>
      </c>
      <c r="Y124" s="220">
        <v>42256</v>
      </c>
      <c r="Z124" s="221">
        <v>16</v>
      </c>
      <c r="AB124" s="219" t="s">
        <v>158</v>
      </c>
      <c r="AC124" s="220">
        <v>42267</v>
      </c>
      <c r="AD124" s="221">
        <v>9</v>
      </c>
      <c r="AF124" s="219" t="s">
        <v>161</v>
      </c>
      <c r="AG124" s="220">
        <v>42254</v>
      </c>
      <c r="AH124" s="221">
        <v>33</v>
      </c>
    </row>
    <row r="125" spans="24:34" customFormat="1" x14ac:dyDescent="0.3">
      <c r="X125" s="219" t="s">
        <v>150</v>
      </c>
      <c r="Y125" s="220">
        <v>42257</v>
      </c>
      <c r="Z125" s="221">
        <v>38</v>
      </c>
      <c r="AB125" s="219" t="s">
        <v>158</v>
      </c>
      <c r="AC125" s="220">
        <v>42268</v>
      </c>
      <c r="AD125" s="221">
        <v>11</v>
      </c>
      <c r="AF125" s="219" t="s">
        <v>161</v>
      </c>
      <c r="AG125" s="220">
        <v>42255</v>
      </c>
      <c r="AH125" s="221">
        <v>25</v>
      </c>
    </row>
    <row r="126" spans="24:34" customFormat="1" x14ac:dyDescent="0.3">
      <c r="X126" s="219" t="s">
        <v>150</v>
      </c>
      <c r="Y126" s="220">
        <v>42258</v>
      </c>
      <c r="Z126" s="221">
        <v>52</v>
      </c>
      <c r="AB126" s="219" t="s">
        <v>158</v>
      </c>
      <c r="AC126" s="220">
        <v>42269</v>
      </c>
      <c r="AD126" s="221">
        <v>11</v>
      </c>
      <c r="AF126" s="219" t="s">
        <v>161</v>
      </c>
      <c r="AG126" s="220">
        <v>42256</v>
      </c>
      <c r="AH126" s="221">
        <v>46</v>
      </c>
    </row>
    <row r="127" spans="24:34" customFormat="1" x14ac:dyDescent="0.3">
      <c r="X127" s="219" t="s">
        <v>150</v>
      </c>
      <c r="Y127" s="220">
        <v>42259</v>
      </c>
      <c r="Z127" s="221">
        <v>53</v>
      </c>
      <c r="AB127" s="219" t="s">
        <v>158</v>
      </c>
      <c r="AC127" s="220">
        <v>42270</v>
      </c>
      <c r="AD127" s="221">
        <v>8</v>
      </c>
      <c r="AF127" s="219" t="s">
        <v>161</v>
      </c>
      <c r="AG127" s="220">
        <v>42257</v>
      </c>
      <c r="AH127" s="221">
        <v>33</v>
      </c>
    </row>
    <row r="128" spans="24:34" customFormat="1" x14ac:dyDescent="0.3">
      <c r="X128" s="219" t="s">
        <v>150</v>
      </c>
      <c r="Y128" s="220">
        <v>42260</v>
      </c>
      <c r="Z128" s="221">
        <v>67</v>
      </c>
      <c r="AB128" s="219" t="s">
        <v>158</v>
      </c>
      <c r="AC128" s="220">
        <v>42271</v>
      </c>
      <c r="AD128" s="221">
        <v>7</v>
      </c>
      <c r="AF128" s="219" t="s">
        <v>161</v>
      </c>
      <c r="AG128" s="220">
        <v>42258</v>
      </c>
      <c r="AH128" s="221">
        <v>11</v>
      </c>
    </row>
    <row r="129" spans="24:34" customFormat="1" x14ac:dyDescent="0.3">
      <c r="X129" s="219" t="s">
        <v>150</v>
      </c>
      <c r="Y129" s="220">
        <v>42261</v>
      </c>
      <c r="Z129" s="221">
        <v>11</v>
      </c>
      <c r="AB129" s="219" t="s">
        <v>158</v>
      </c>
      <c r="AC129" s="220">
        <v>42272</v>
      </c>
      <c r="AD129" s="221">
        <v>11</v>
      </c>
      <c r="AF129" s="219" t="s">
        <v>161</v>
      </c>
      <c r="AG129" s="220">
        <v>42259</v>
      </c>
      <c r="AH129" s="221">
        <v>15</v>
      </c>
    </row>
    <row r="130" spans="24:34" customFormat="1" x14ac:dyDescent="0.3">
      <c r="X130" s="219" t="s">
        <v>150</v>
      </c>
      <c r="Y130" s="220">
        <v>42262</v>
      </c>
      <c r="Z130" s="221">
        <v>35</v>
      </c>
      <c r="AB130" s="219" t="s">
        <v>158</v>
      </c>
      <c r="AC130" s="220">
        <v>42273</v>
      </c>
      <c r="AD130" s="221">
        <v>15</v>
      </c>
      <c r="AF130" s="219" t="s">
        <v>161</v>
      </c>
      <c r="AG130" s="220">
        <v>42260</v>
      </c>
      <c r="AH130" s="221">
        <v>29</v>
      </c>
    </row>
    <row r="131" spans="24:34" customFormat="1" x14ac:dyDescent="0.3">
      <c r="X131" s="219" t="s">
        <v>150</v>
      </c>
      <c r="Y131" s="220">
        <v>42264</v>
      </c>
      <c r="Z131" s="221">
        <v>15</v>
      </c>
      <c r="AB131" s="219" t="s">
        <v>158</v>
      </c>
      <c r="AC131" s="220">
        <v>42274</v>
      </c>
      <c r="AD131" s="221">
        <v>10</v>
      </c>
      <c r="AF131" s="219" t="s">
        <v>161</v>
      </c>
      <c r="AG131" s="220">
        <v>42261</v>
      </c>
      <c r="AH131" s="221">
        <v>39</v>
      </c>
    </row>
    <row r="132" spans="24:34" customFormat="1" x14ac:dyDescent="0.3">
      <c r="X132" s="219" t="s">
        <v>150</v>
      </c>
      <c r="Y132" s="220">
        <v>42265</v>
      </c>
      <c r="Z132" s="221">
        <v>7</v>
      </c>
      <c r="AB132" s="219" t="s">
        <v>158</v>
      </c>
      <c r="AC132" s="220">
        <v>42275</v>
      </c>
      <c r="AD132" s="221">
        <v>4</v>
      </c>
      <c r="AF132" s="219" t="s">
        <v>161</v>
      </c>
      <c r="AG132" s="220">
        <v>42262</v>
      </c>
      <c r="AH132" s="221">
        <v>29</v>
      </c>
    </row>
    <row r="133" spans="24:34" customFormat="1" x14ac:dyDescent="0.3">
      <c r="X133" s="219" t="s">
        <v>150</v>
      </c>
      <c r="Y133" s="220">
        <v>42266</v>
      </c>
      <c r="Z133" s="221">
        <v>13</v>
      </c>
      <c r="AB133" s="219" t="s">
        <v>158</v>
      </c>
      <c r="AC133" s="220">
        <v>42276</v>
      </c>
      <c r="AD133" s="221">
        <v>4</v>
      </c>
      <c r="AF133" s="219" t="s">
        <v>161</v>
      </c>
      <c r="AG133" s="220">
        <v>42263</v>
      </c>
      <c r="AH133" s="221">
        <v>36</v>
      </c>
    </row>
    <row r="134" spans="24:34" customFormat="1" x14ac:dyDescent="0.3">
      <c r="X134" s="219" t="s">
        <v>150</v>
      </c>
      <c r="Y134" s="220">
        <v>42267</v>
      </c>
      <c r="Z134" s="221">
        <v>4</v>
      </c>
      <c r="AB134" s="219" t="s">
        <v>158</v>
      </c>
      <c r="AC134" s="220">
        <v>42277</v>
      </c>
      <c r="AD134" s="221">
        <v>2</v>
      </c>
      <c r="AF134" s="219" t="s">
        <v>161</v>
      </c>
      <c r="AG134" s="220">
        <v>42264</v>
      </c>
      <c r="AH134" s="221">
        <v>18</v>
      </c>
    </row>
    <row r="135" spans="24:34" customFormat="1" x14ac:dyDescent="0.3">
      <c r="X135" s="219" t="s">
        <v>150</v>
      </c>
      <c r="Y135" s="220">
        <v>42268</v>
      </c>
      <c r="Z135" s="221">
        <v>25</v>
      </c>
      <c r="AB135" s="219" t="s">
        <v>158</v>
      </c>
      <c r="AC135" s="220">
        <v>42278</v>
      </c>
      <c r="AD135" s="221">
        <v>8</v>
      </c>
      <c r="AF135" s="219" t="s">
        <v>161</v>
      </c>
      <c r="AG135" s="220">
        <v>42265</v>
      </c>
      <c r="AH135" s="221">
        <v>20</v>
      </c>
    </row>
    <row r="136" spans="24:34" customFormat="1" x14ac:dyDescent="0.3">
      <c r="X136" s="219" t="s">
        <v>150</v>
      </c>
      <c r="Y136" s="220">
        <v>42269</v>
      </c>
      <c r="Z136" s="221">
        <v>4</v>
      </c>
      <c r="AB136" s="219" t="s">
        <v>158</v>
      </c>
      <c r="AC136" s="220">
        <v>42279</v>
      </c>
      <c r="AD136" s="221">
        <v>5</v>
      </c>
      <c r="AF136" s="219" t="s">
        <v>161</v>
      </c>
      <c r="AG136" s="220">
        <v>42266</v>
      </c>
      <c r="AH136" s="221">
        <v>20</v>
      </c>
    </row>
    <row r="137" spans="24:34" customFormat="1" x14ac:dyDescent="0.3">
      <c r="X137" s="219" t="s">
        <v>150</v>
      </c>
      <c r="Y137" s="220">
        <v>42270</v>
      </c>
      <c r="Z137" s="221">
        <v>19</v>
      </c>
      <c r="AB137" s="219" t="s">
        <v>158</v>
      </c>
      <c r="AC137" s="220">
        <v>42280</v>
      </c>
      <c r="AD137" s="221">
        <v>9</v>
      </c>
      <c r="AF137" s="219" t="s">
        <v>161</v>
      </c>
      <c r="AG137" s="220">
        <v>42267</v>
      </c>
      <c r="AH137" s="221">
        <v>28</v>
      </c>
    </row>
    <row r="138" spans="24:34" customFormat="1" x14ac:dyDescent="0.3">
      <c r="X138" s="219" t="s">
        <v>150</v>
      </c>
      <c r="Y138" s="220">
        <v>42272</v>
      </c>
      <c r="Z138" s="221">
        <v>11</v>
      </c>
      <c r="AB138" s="219" t="s">
        <v>158</v>
      </c>
      <c r="AC138" s="220">
        <v>42281</v>
      </c>
      <c r="AD138" s="221">
        <v>3</v>
      </c>
      <c r="AF138" s="219" t="s">
        <v>161</v>
      </c>
      <c r="AG138" s="220">
        <v>42268</v>
      </c>
      <c r="AH138" s="221">
        <v>41</v>
      </c>
    </row>
    <row r="139" spans="24:34" customFormat="1" x14ac:dyDescent="0.3">
      <c r="X139" s="219" t="s">
        <v>150</v>
      </c>
      <c r="Y139" s="220">
        <v>42273</v>
      </c>
      <c r="Z139" s="221">
        <v>12</v>
      </c>
      <c r="AB139" s="219" t="s">
        <v>158</v>
      </c>
      <c r="AC139" s="220">
        <v>42282</v>
      </c>
      <c r="AD139" s="221">
        <v>1</v>
      </c>
      <c r="AF139" s="219" t="s">
        <v>161</v>
      </c>
      <c r="AG139" s="220">
        <v>42269</v>
      </c>
      <c r="AH139" s="221">
        <v>18</v>
      </c>
    </row>
    <row r="140" spans="24:34" customFormat="1" x14ac:dyDescent="0.3">
      <c r="X140" s="219" t="s">
        <v>150</v>
      </c>
      <c r="Y140" s="220">
        <v>42274</v>
      </c>
      <c r="Z140" s="221">
        <v>12</v>
      </c>
      <c r="AB140" s="219" t="s">
        <v>158</v>
      </c>
      <c r="AC140" s="220">
        <v>42283</v>
      </c>
      <c r="AD140" s="221">
        <v>8</v>
      </c>
      <c r="AF140" s="219" t="s">
        <v>161</v>
      </c>
      <c r="AG140" s="220">
        <v>42270</v>
      </c>
      <c r="AH140" s="221">
        <v>12</v>
      </c>
    </row>
    <row r="141" spans="24:34" customFormat="1" x14ac:dyDescent="0.3">
      <c r="X141" s="219" t="s">
        <v>150</v>
      </c>
      <c r="Y141" s="220">
        <v>42276</v>
      </c>
      <c r="Z141" s="221">
        <v>1</v>
      </c>
      <c r="AB141" s="219" t="s">
        <v>158</v>
      </c>
      <c r="AC141" s="220">
        <v>42284</v>
      </c>
      <c r="AD141" s="221">
        <v>7</v>
      </c>
      <c r="AF141" s="219" t="s">
        <v>161</v>
      </c>
      <c r="AG141" s="220">
        <v>42271</v>
      </c>
      <c r="AH141" s="221">
        <v>25</v>
      </c>
    </row>
    <row r="142" spans="24:34" customFormat="1" x14ac:dyDescent="0.3">
      <c r="X142" s="219" t="s">
        <v>150</v>
      </c>
      <c r="Y142" s="220">
        <v>42277</v>
      </c>
      <c r="Z142" s="221">
        <v>5</v>
      </c>
      <c r="AB142" s="219" t="s">
        <v>158</v>
      </c>
      <c r="AC142" s="220">
        <v>42285</v>
      </c>
      <c r="AD142" s="221">
        <v>6</v>
      </c>
      <c r="AF142" s="219" t="s">
        <v>161</v>
      </c>
      <c r="AG142" s="220">
        <v>42272</v>
      </c>
      <c r="AH142" s="221">
        <v>19</v>
      </c>
    </row>
    <row r="143" spans="24:34" customFormat="1" x14ac:dyDescent="0.3">
      <c r="X143" s="219" t="s">
        <v>150</v>
      </c>
      <c r="Y143" s="220">
        <v>42278</v>
      </c>
      <c r="Z143" s="221">
        <v>6</v>
      </c>
      <c r="AB143" s="219" t="s">
        <v>158</v>
      </c>
      <c r="AC143" s="220">
        <v>42286</v>
      </c>
      <c r="AD143" s="221">
        <v>5</v>
      </c>
      <c r="AF143" s="219" t="s">
        <v>161</v>
      </c>
      <c r="AG143" s="220">
        <v>42273</v>
      </c>
      <c r="AH143" s="221">
        <v>15</v>
      </c>
    </row>
    <row r="144" spans="24:34" customFormat="1" x14ac:dyDescent="0.3">
      <c r="X144" s="219" t="s">
        <v>150</v>
      </c>
      <c r="Y144" s="220">
        <v>42280</v>
      </c>
      <c r="Z144" s="221">
        <v>4</v>
      </c>
      <c r="AB144" s="219" t="s">
        <v>158</v>
      </c>
      <c r="AC144" s="220">
        <v>42289</v>
      </c>
      <c r="AD144" s="221">
        <v>2</v>
      </c>
      <c r="AF144" s="219" t="s">
        <v>161</v>
      </c>
      <c r="AG144" s="220">
        <v>42274</v>
      </c>
      <c r="AH144" s="221">
        <v>8</v>
      </c>
    </row>
    <row r="145" spans="24:34" customFormat="1" x14ac:dyDescent="0.3">
      <c r="X145" s="219" t="s">
        <v>150</v>
      </c>
      <c r="Y145" s="220">
        <v>42282</v>
      </c>
      <c r="Z145" s="221">
        <v>1</v>
      </c>
      <c r="AB145" s="219" t="s">
        <v>158</v>
      </c>
      <c r="AC145" s="220">
        <v>42290</v>
      </c>
      <c r="AD145" s="221">
        <v>3</v>
      </c>
      <c r="AF145" s="219" t="s">
        <v>161</v>
      </c>
      <c r="AG145" s="220">
        <v>42275</v>
      </c>
      <c r="AH145" s="221">
        <v>18</v>
      </c>
    </row>
    <row r="146" spans="24:34" customFormat="1" x14ac:dyDescent="0.3">
      <c r="X146" s="219" t="s">
        <v>150</v>
      </c>
      <c r="Y146" s="220">
        <v>42283</v>
      </c>
      <c r="Z146" s="221">
        <v>3</v>
      </c>
      <c r="AB146" s="219" t="s">
        <v>158</v>
      </c>
      <c r="AC146" s="220">
        <v>42291</v>
      </c>
      <c r="AD146" s="221">
        <v>2</v>
      </c>
      <c r="AF146" s="219" t="s">
        <v>161</v>
      </c>
      <c r="AG146" s="220">
        <v>42276</v>
      </c>
      <c r="AH146" s="221">
        <v>6</v>
      </c>
    </row>
    <row r="147" spans="24:34" customFormat="1" x14ac:dyDescent="0.3">
      <c r="X147" s="219" t="s">
        <v>150</v>
      </c>
      <c r="Y147" s="220">
        <v>42284</v>
      </c>
      <c r="Z147" s="221">
        <v>6</v>
      </c>
      <c r="AB147" s="219" t="s">
        <v>158</v>
      </c>
      <c r="AC147" s="220">
        <v>42292</v>
      </c>
      <c r="AD147" s="221">
        <v>6</v>
      </c>
      <c r="AF147" s="219" t="s">
        <v>161</v>
      </c>
      <c r="AG147" s="220">
        <v>42278</v>
      </c>
      <c r="AH147" s="221">
        <v>2</v>
      </c>
    </row>
    <row r="148" spans="24:34" customFormat="1" x14ac:dyDescent="0.3">
      <c r="X148" s="219" t="s">
        <v>150</v>
      </c>
      <c r="Y148" s="220">
        <v>42285</v>
      </c>
      <c r="Z148" s="221">
        <v>4</v>
      </c>
      <c r="AB148" s="219" t="s">
        <v>158</v>
      </c>
      <c r="AC148" s="220">
        <v>42294</v>
      </c>
      <c r="AD148" s="221">
        <v>1</v>
      </c>
      <c r="AF148" s="219" t="s">
        <v>161</v>
      </c>
      <c r="AG148" s="220">
        <v>42279</v>
      </c>
      <c r="AH148" s="221">
        <v>4</v>
      </c>
    </row>
    <row r="149" spans="24:34" customFormat="1" x14ac:dyDescent="0.3">
      <c r="X149" s="219" t="s">
        <v>150</v>
      </c>
      <c r="Y149" s="220">
        <v>42286</v>
      </c>
      <c r="Z149" s="221">
        <v>3</v>
      </c>
      <c r="AB149" s="219" t="s">
        <v>158</v>
      </c>
      <c r="AC149" s="220">
        <v>42296</v>
      </c>
      <c r="AD149" s="221">
        <v>1</v>
      </c>
      <c r="AF149" s="219" t="s">
        <v>161</v>
      </c>
      <c r="AG149" s="220">
        <v>42280</v>
      </c>
      <c r="AH149" s="221">
        <v>9</v>
      </c>
    </row>
    <row r="150" spans="24:34" customFormat="1" x14ac:dyDescent="0.3">
      <c r="X150" s="219" t="s">
        <v>150</v>
      </c>
      <c r="Y150" s="220">
        <v>42287</v>
      </c>
      <c r="Z150" s="221">
        <v>20</v>
      </c>
      <c r="AB150" s="219" t="s">
        <v>158</v>
      </c>
      <c r="AC150" s="220">
        <v>42297</v>
      </c>
      <c r="AD150" s="221">
        <v>2</v>
      </c>
      <c r="AF150" s="219" t="s">
        <v>161</v>
      </c>
      <c r="AG150" s="220">
        <v>42281</v>
      </c>
      <c r="AH150" s="221">
        <v>7</v>
      </c>
    </row>
    <row r="151" spans="24:34" customFormat="1" x14ac:dyDescent="0.3">
      <c r="X151" s="219" t="s">
        <v>150</v>
      </c>
      <c r="Y151" s="220">
        <v>42288</v>
      </c>
      <c r="Z151" s="221">
        <v>8</v>
      </c>
      <c r="AB151" s="219" t="s">
        <v>158</v>
      </c>
      <c r="AC151" s="220">
        <v>42298</v>
      </c>
      <c r="AD151" s="221">
        <v>2</v>
      </c>
      <c r="AF151" s="219" t="s">
        <v>161</v>
      </c>
      <c r="AG151" s="220">
        <v>42282</v>
      </c>
      <c r="AH151" s="221">
        <v>11</v>
      </c>
    </row>
    <row r="152" spans="24:34" customFormat="1" x14ac:dyDescent="0.3">
      <c r="X152" s="219" t="s">
        <v>150</v>
      </c>
      <c r="Y152" s="220">
        <v>42289</v>
      </c>
      <c r="Z152" s="221">
        <v>10</v>
      </c>
      <c r="AB152" s="238" t="s">
        <v>158</v>
      </c>
      <c r="AC152" s="239">
        <v>42299</v>
      </c>
      <c r="AD152" s="240">
        <v>1</v>
      </c>
      <c r="AF152" s="219" t="s">
        <v>161</v>
      </c>
      <c r="AG152" s="220">
        <v>42283</v>
      </c>
      <c r="AH152" s="221">
        <v>5</v>
      </c>
    </row>
    <row r="153" spans="24:34" customFormat="1" x14ac:dyDescent="0.3">
      <c r="X153" s="219" t="s">
        <v>150</v>
      </c>
      <c r="Y153" s="220">
        <v>42290</v>
      </c>
      <c r="Z153" s="221">
        <v>10</v>
      </c>
      <c r="AF153" s="219" t="s">
        <v>161</v>
      </c>
      <c r="AG153" s="220">
        <v>42284</v>
      </c>
      <c r="AH153" s="221">
        <v>5</v>
      </c>
    </row>
    <row r="154" spans="24:34" customFormat="1" x14ac:dyDescent="0.3">
      <c r="X154" s="219" t="s">
        <v>150</v>
      </c>
      <c r="Y154" s="220">
        <v>42291</v>
      </c>
      <c r="Z154" s="221">
        <v>1</v>
      </c>
      <c r="AF154" s="219" t="s">
        <v>161</v>
      </c>
      <c r="AG154" s="220">
        <v>42285</v>
      </c>
      <c r="AH154" s="221">
        <v>2</v>
      </c>
    </row>
    <row r="155" spans="24:34" customFormat="1" x14ac:dyDescent="0.3">
      <c r="X155" s="219" t="s">
        <v>150</v>
      </c>
      <c r="Y155" s="220">
        <v>42292</v>
      </c>
      <c r="Z155" s="221">
        <v>3</v>
      </c>
      <c r="AF155" s="219" t="s">
        <v>161</v>
      </c>
      <c r="AG155" s="220">
        <v>42286</v>
      </c>
      <c r="AH155" s="221">
        <v>2</v>
      </c>
    </row>
    <row r="156" spans="24:34" customFormat="1" x14ac:dyDescent="0.3">
      <c r="X156" s="219" t="s">
        <v>150</v>
      </c>
      <c r="Y156" s="220">
        <v>42293</v>
      </c>
      <c r="Z156" s="221">
        <v>5</v>
      </c>
      <c r="AF156" s="219" t="s">
        <v>161</v>
      </c>
      <c r="AG156" s="220">
        <v>42287</v>
      </c>
      <c r="AH156" s="221">
        <v>1</v>
      </c>
    </row>
    <row r="157" spans="24:34" customFormat="1" x14ac:dyDescent="0.3">
      <c r="X157" s="219" t="s">
        <v>150</v>
      </c>
      <c r="Y157" s="220">
        <v>42294</v>
      </c>
      <c r="Z157" s="221">
        <v>8</v>
      </c>
      <c r="AF157" s="219" t="s">
        <v>161</v>
      </c>
      <c r="AG157" s="220">
        <v>42288</v>
      </c>
      <c r="AH157" s="221">
        <v>7</v>
      </c>
    </row>
    <row r="158" spans="24:34" customFormat="1" x14ac:dyDescent="0.3">
      <c r="X158" s="219" t="s">
        <v>150</v>
      </c>
      <c r="Y158" s="220">
        <v>42296</v>
      </c>
      <c r="Z158" s="221">
        <v>5</v>
      </c>
      <c r="AF158" s="219" t="s">
        <v>161</v>
      </c>
      <c r="AG158" s="220">
        <v>42289</v>
      </c>
      <c r="AH158" s="221">
        <v>3</v>
      </c>
    </row>
    <row r="159" spans="24:34" customFormat="1" x14ac:dyDescent="0.3">
      <c r="X159" s="219" t="s">
        <v>150</v>
      </c>
      <c r="Y159" s="220">
        <v>42299</v>
      </c>
      <c r="Z159" s="221">
        <v>6</v>
      </c>
      <c r="AF159" s="219" t="s">
        <v>161</v>
      </c>
      <c r="AG159" s="220">
        <v>42290</v>
      </c>
      <c r="AH159" s="221">
        <v>5</v>
      </c>
    </row>
    <row r="160" spans="24:34" customFormat="1" x14ac:dyDescent="0.3">
      <c r="X160" s="219" t="s">
        <v>150</v>
      </c>
      <c r="Y160" s="220">
        <v>42301</v>
      </c>
      <c r="Z160" s="221">
        <v>3</v>
      </c>
      <c r="AF160" s="219" t="s">
        <v>161</v>
      </c>
      <c r="AG160" s="220">
        <v>42291</v>
      </c>
      <c r="AH160" s="221">
        <v>6</v>
      </c>
    </row>
    <row r="161" spans="24:34" customFormat="1" x14ac:dyDescent="0.3">
      <c r="X161" s="219" t="s">
        <v>150</v>
      </c>
      <c r="Y161" s="220">
        <v>42302</v>
      </c>
      <c r="Z161" s="221">
        <v>1</v>
      </c>
      <c r="AF161" s="219" t="s">
        <v>161</v>
      </c>
      <c r="AG161" s="220">
        <v>42292</v>
      </c>
      <c r="AH161" s="221">
        <v>5</v>
      </c>
    </row>
    <row r="162" spans="24:34" customFormat="1" x14ac:dyDescent="0.3">
      <c r="X162" s="219" t="s">
        <v>150</v>
      </c>
      <c r="Y162" s="220">
        <v>42303</v>
      </c>
      <c r="Z162" s="221">
        <v>2</v>
      </c>
      <c r="AF162" s="219" t="s">
        <v>161</v>
      </c>
      <c r="AG162" s="220">
        <v>42293</v>
      </c>
      <c r="AH162" s="221">
        <v>8</v>
      </c>
    </row>
    <row r="163" spans="24:34" customFormat="1" x14ac:dyDescent="0.3">
      <c r="X163" s="219" t="s">
        <v>150</v>
      </c>
      <c r="Y163" s="220">
        <v>42305</v>
      </c>
      <c r="Z163" s="221">
        <v>4</v>
      </c>
      <c r="AF163" s="219" t="s">
        <v>161</v>
      </c>
      <c r="AG163" s="220">
        <v>42295</v>
      </c>
      <c r="AH163" s="221">
        <v>5</v>
      </c>
    </row>
    <row r="164" spans="24:34" customFormat="1" x14ac:dyDescent="0.3">
      <c r="X164" s="219" t="s">
        <v>150</v>
      </c>
      <c r="Y164" s="220">
        <v>42306</v>
      </c>
      <c r="Z164" s="221">
        <v>1</v>
      </c>
      <c r="AF164" s="219" t="s">
        <v>161</v>
      </c>
      <c r="AG164" s="220">
        <v>42296</v>
      </c>
      <c r="AH164" s="221">
        <v>1</v>
      </c>
    </row>
    <row r="165" spans="24:34" customFormat="1" x14ac:dyDescent="0.3">
      <c r="X165" s="219" t="s">
        <v>150</v>
      </c>
      <c r="Y165" s="220">
        <v>42308</v>
      </c>
      <c r="Z165" s="221">
        <v>24</v>
      </c>
      <c r="AF165" s="219" t="s">
        <v>161</v>
      </c>
      <c r="AG165" s="220">
        <v>42297</v>
      </c>
      <c r="AH165" s="221">
        <v>1</v>
      </c>
    </row>
    <row r="166" spans="24:34" customFormat="1" x14ac:dyDescent="0.3">
      <c r="X166" s="219" t="s">
        <v>150</v>
      </c>
      <c r="Y166" s="220">
        <v>42309</v>
      </c>
      <c r="Z166" s="221">
        <v>32</v>
      </c>
      <c r="AF166" s="219" t="s">
        <v>161</v>
      </c>
      <c r="AG166" s="220">
        <v>42298</v>
      </c>
      <c r="AH166" s="221">
        <v>5</v>
      </c>
    </row>
    <row r="167" spans="24:34" customFormat="1" x14ac:dyDescent="0.3">
      <c r="X167" s="219" t="s">
        <v>150</v>
      </c>
      <c r="Y167" s="220">
        <v>42310</v>
      </c>
      <c r="Z167" s="221">
        <v>21</v>
      </c>
      <c r="AF167" s="219" t="s">
        <v>161</v>
      </c>
      <c r="AG167" s="220">
        <v>42299</v>
      </c>
      <c r="AH167" s="221">
        <v>9</v>
      </c>
    </row>
    <row r="168" spans="24:34" customFormat="1" x14ac:dyDescent="0.3">
      <c r="X168" s="219" t="s">
        <v>150</v>
      </c>
      <c r="Y168" s="220">
        <v>42311</v>
      </c>
      <c r="Z168" s="221">
        <v>16</v>
      </c>
      <c r="AF168" s="219" t="s">
        <v>161</v>
      </c>
      <c r="AG168" s="220">
        <v>42300</v>
      </c>
      <c r="AH168" s="221">
        <v>5</v>
      </c>
    </row>
    <row r="169" spans="24:34" customFormat="1" x14ac:dyDescent="0.3">
      <c r="X169" s="219" t="s">
        <v>150</v>
      </c>
      <c r="Y169" s="220">
        <v>42312</v>
      </c>
      <c r="Z169" s="221">
        <v>9</v>
      </c>
      <c r="AF169" s="219" t="s">
        <v>161</v>
      </c>
      <c r="AG169" s="220">
        <v>42301</v>
      </c>
      <c r="AH169" s="221">
        <v>1</v>
      </c>
    </row>
    <row r="170" spans="24:34" customFormat="1" x14ac:dyDescent="0.3">
      <c r="X170" s="219" t="s">
        <v>150</v>
      </c>
      <c r="Y170" s="220">
        <v>42313</v>
      </c>
      <c r="Z170" s="221">
        <v>6</v>
      </c>
      <c r="AF170" s="219" t="s">
        <v>161</v>
      </c>
      <c r="AG170" s="220">
        <v>42304</v>
      </c>
      <c r="AH170" s="221">
        <v>3</v>
      </c>
    </row>
    <row r="171" spans="24:34" customFormat="1" x14ac:dyDescent="0.3">
      <c r="X171" s="219" t="s">
        <v>150</v>
      </c>
      <c r="Y171" s="220">
        <v>42314</v>
      </c>
      <c r="Z171" s="221">
        <v>2</v>
      </c>
      <c r="AF171" s="219" t="s">
        <v>161</v>
      </c>
      <c r="AG171" s="220">
        <v>42305</v>
      </c>
      <c r="AH171" s="221">
        <v>1</v>
      </c>
    </row>
    <row r="172" spans="24:34" customFormat="1" x14ac:dyDescent="0.3">
      <c r="X172" s="219" t="s">
        <v>150</v>
      </c>
      <c r="Y172" s="220">
        <v>42315</v>
      </c>
      <c r="Z172" s="221">
        <v>5</v>
      </c>
      <c r="AF172" s="219" t="s">
        <v>161</v>
      </c>
      <c r="AG172" s="220">
        <v>42306</v>
      </c>
      <c r="AH172" s="221">
        <v>2</v>
      </c>
    </row>
    <row r="173" spans="24:34" customFormat="1" x14ac:dyDescent="0.3">
      <c r="X173" s="219" t="s">
        <v>150</v>
      </c>
      <c r="Y173" s="220">
        <v>42316</v>
      </c>
      <c r="Z173" s="221">
        <v>2</v>
      </c>
      <c r="AF173" s="238" t="s">
        <v>161</v>
      </c>
      <c r="AG173" s="239">
        <v>42308</v>
      </c>
      <c r="AH173" s="240">
        <v>4</v>
      </c>
    </row>
    <row r="174" spans="24:34" customFormat="1" x14ac:dyDescent="0.3">
      <c r="X174" s="219" t="s">
        <v>150</v>
      </c>
      <c r="Y174" s="220">
        <v>42325</v>
      </c>
      <c r="Z174" s="221">
        <v>60</v>
      </c>
    </row>
    <row r="175" spans="24:34" customFormat="1" x14ac:dyDescent="0.3">
      <c r="X175" s="219" t="s">
        <v>150</v>
      </c>
      <c r="Y175" s="220">
        <v>42326</v>
      </c>
      <c r="Z175" s="221">
        <v>6</v>
      </c>
    </row>
    <row r="176" spans="24:34" customFormat="1" x14ac:dyDescent="0.3">
      <c r="X176" s="219" t="s">
        <v>150</v>
      </c>
      <c r="Y176" s="220">
        <v>42327</v>
      </c>
      <c r="Z176" s="221">
        <v>7</v>
      </c>
    </row>
    <row r="177" spans="24:26" customFormat="1" x14ac:dyDescent="0.3">
      <c r="X177" s="219" t="s">
        <v>150</v>
      </c>
      <c r="Y177" s="220">
        <v>42332</v>
      </c>
      <c r="Z177" s="221">
        <v>2</v>
      </c>
    </row>
    <row r="178" spans="24:26" customFormat="1" x14ac:dyDescent="0.3">
      <c r="X178" s="219" t="s">
        <v>150</v>
      </c>
      <c r="Y178" s="220">
        <v>42338</v>
      </c>
      <c r="Z178" s="221">
        <v>4</v>
      </c>
    </row>
    <row r="179" spans="24:26" customFormat="1" x14ac:dyDescent="0.3">
      <c r="X179" s="219" t="s">
        <v>150</v>
      </c>
      <c r="Y179" s="220">
        <v>42345</v>
      </c>
      <c r="Z179" s="221">
        <v>1</v>
      </c>
    </row>
    <row r="180" spans="24:26" customFormat="1" x14ac:dyDescent="0.3">
      <c r="X180" s="219" t="s">
        <v>150</v>
      </c>
      <c r="Y180" s="220">
        <v>42346</v>
      </c>
      <c r="Z180" s="221">
        <v>5</v>
      </c>
    </row>
    <row r="181" spans="24:26" customFormat="1" x14ac:dyDescent="0.3">
      <c r="X181" s="238" t="s">
        <v>150</v>
      </c>
      <c r="Y181" s="239">
        <v>42347</v>
      </c>
      <c r="Z181" s="240">
        <v>3</v>
      </c>
    </row>
  </sheetData>
  <mergeCells count="3">
    <mergeCell ref="B2:C2"/>
    <mergeCell ref="E2:G2"/>
    <mergeCell ref="H2:I2"/>
  </mergeCells>
  <pageMargins left="0.7" right="0.7" top="0.75" bottom="0.75" header="0.3" footer="0.3"/>
  <pageSetup orientation="portrait" horizontalDpi="4294967293" r:id="rId1"/>
  <ignoredErrors>
    <ignoredError sqref="D8:D2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169"/>
  <sheetViews>
    <sheetView showGridLines="0" topLeftCell="Z31" workbookViewId="0">
      <selection activeCell="AG36" sqref="AG36"/>
    </sheetView>
  </sheetViews>
  <sheetFormatPr defaultColWidth="8.88671875" defaultRowHeight="14.4" x14ac:dyDescent="0.3"/>
  <cols>
    <col min="1" max="1" width="0.44140625" style="116" customWidth="1"/>
    <col min="2" max="2" width="11.109375" style="116" customWidth="1"/>
    <col min="3" max="3" width="12.6640625" style="116" bestFit="1" customWidth="1"/>
    <col min="4" max="4" width="12.88671875" style="116" bestFit="1" customWidth="1"/>
    <col min="5" max="5" width="12.88671875" style="116" customWidth="1"/>
    <col min="6" max="7" width="12.6640625" style="116" bestFit="1" customWidth="1"/>
    <col min="8" max="9" width="14.33203125" style="116" bestFit="1" customWidth="1"/>
    <col min="10" max="10" width="4.44140625" style="116" bestFit="1" customWidth="1"/>
    <col min="11" max="11" width="14.33203125" style="116" customWidth="1"/>
    <col min="12" max="12" width="1" style="116" customWidth="1"/>
    <col min="13" max="14" width="8.88671875" style="116"/>
    <col min="15" max="15" width="9.44140625" style="116" customWidth="1"/>
    <col min="16" max="16" width="4" style="116" bestFit="1" customWidth="1"/>
    <col min="17" max="17" width="16.44140625" style="116" customWidth="1"/>
    <col min="18" max="18" width="7.6640625" style="116" bestFit="1" customWidth="1"/>
    <col min="19" max="26" width="8.88671875" style="116"/>
    <col min="27" max="27" width="9.109375" style="116" bestFit="1" customWidth="1"/>
    <col min="28" max="34" width="8.88671875" style="116"/>
    <col min="35" max="35" width="3.88671875" style="116" bestFit="1" customWidth="1"/>
    <col min="36" max="36" width="7.88671875" style="116" bestFit="1" customWidth="1"/>
    <col min="37" max="37" width="3.88671875" style="116" bestFit="1" customWidth="1"/>
    <col min="38" max="38" width="5.109375" style="116" customWidth="1"/>
    <col min="39" max="39" width="3.5546875" style="116" bestFit="1" customWidth="1"/>
    <col min="40" max="40" width="7.88671875" style="116" bestFit="1" customWidth="1"/>
    <col min="41" max="41" width="3.109375" style="116" bestFit="1" customWidth="1"/>
    <col min="42" max="42" width="5.33203125" style="116" customWidth="1"/>
    <col min="43" max="43" width="3.44140625" style="116" bestFit="1" customWidth="1"/>
    <col min="44" max="44" width="7.88671875" style="116" bestFit="1" customWidth="1"/>
    <col min="45" max="45" width="3.109375" style="116" bestFit="1" customWidth="1"/>
    <col min="46" max="46" width="8.88671875" style="116"/>
    <col min="47" max="49" width="9.109375" customWidth="1"/>
    <col min="50" max="16384" width="8.88671875" style="116"/>
  </cols>
  <sheetData>
    <row r="1" spans="2:45" ht="6" customHeight="1" thickBot="1" x14ac:dyDescent="0.35">
      <c r="B1" s="159"/>
      <c r="C1" s="177"/>
      <c r="D1" s="177"/>
      <c r="E1" s="177"/>
      <c r="F1" s="177"/>
      <c r="G1" s="177"/>
      <c r="H1" s="177"/>
      <c r="I1" s="177"/>
      <c r="J1" s="177"/>
      <c r="K1" s="157"/>
      <c r="L1" s="157"/>
      <c r="O1" s="186"/>
      <c r="P1" s="188"/>
      <c r="Q1" s="188"/>
      <c r="R1" s="30"/>
      <c r="S1" s="30"/>
    </row>
    <row r="2" spans="2:45" ht="15" thickBot="1" x14ac:dyDescent="0.35">
      <c r="B2" s="169"/>
      <c r="C2" s="407" t="s">
        <v>73</v>
      </c>
      <c r="D2" s="409"/>
      <c r="E2" s="299" t="s">
        <v>37</v>
      </c>
      <c r="F2" s="407" t="s">
        <v>76</v>
      </c>
      <c r="G2" s="409"/>
      <c r="H2" s="408"/>
      <c r="I2" s="407" t="s">
        <v>35</v>
      </c>
      <c r="J2" s="408"/>
      <c r="K2" s="195" t="s">
        <v>196</v>
      </c>
      <c r="L2" s="195"/>
      <c r="O2" s="184" t="s">
        <v>139</v>
      </c>
      <c r="P2" s="185" t="s">
        <v>140</v>
      </c>
      <c r="Q2" s="184"/>
      <c r="R2" s="158"/>
      <c r="S2" s="30"/>
      <c r="T2" s="116" t="s">
        <v>98</v>
      </c>
      <c r="AB2" s="183" t="s">
        <v>37</v>
      </c>
      <c r="AC2" s="183" t="s">
        <v>36</v>
      </c>
      <c r="AD2" s="183" t="s">
        <v>99</v>
      </c>
      <c r="AI2" s="219" t="s">
        <v>150</v>
      </c>
      <c r="AJ2" s="220">
        <v>41735</v>
      </c>
      <c r="AK2" s="221">
        <v>1</v>
      </c>
      <c r="AM2" s="219" t="s">
        <v>158</v>
      </c>
      <c r="AN2" s="220">
        <v>41792</v>
      </c>
      <c r="AO2" s="221">
        <v>1</v>
      </c>
      <c r="AQ2" s="219" t="s">
        <v>161</v>
      </c>
      <c r="AR2" s="220">
        <v>41752</v>
      </c>
      <c r="AS2" s="221">
        <v>1</v>
      </c>
    </row>
    <row r="3" spans="2:45" ht="15" thickBot="1" x14ac:dyDescent="0.35">
      <c r="B3" s="170" t="s">
        <v>0</v>
      </c>
      <c r="C3" s="160" t="s">
        <v>74</v>
      </c>
      <c r="D3" s="159" t="s">
        <v>75</v>
      </c>
      <c r="E3" s="170" t="s">
        <v>6</v>
      </c>
      <c r="F3" s="160" t="s">
        <v>77</v>
      </c>
      <c r="G3" s="159" t="s">
        <v>74</v>
      </c>
      <c r="H3" s="161" t="s">
        <v>87</v>
      </c>
      <c r="I3" s="160" t="s">
        <v>88</v>
      </c>
      <c r="J3" s="161" t="s">
        <v>89</v>
      </c>
      <c r="K3" s="195" t="s">
        <v>6</v>
      </c>
      <c r="L3" s="195"/>
      <c r="O3" s="119" t="s">
        <v>35</v>
      </c>
      <c r="P3" s="119">
        <v>254</v>
      </c>
      <c r="Q3" s="31"/>
      <c r="R3" s="119"/>
      <c r="S3" s="32"/>
      <c r="T3" s="116">
        <f>P3-J28</f>
        <v>0</v>
      </c>
      <c r="AA3" s="117">
        <f t="shared" ref="AA3:AA26" si="0">B4</f>
        <v>41782</v>
      </c>
      <c r="AB3" s="116">
        <f t="shared" ref="AB3:AB26" si="1">SUM(C4:D4)</f>
        <v>0</v>
      </c>
      <c r="AC3" s="116">
        <v>0</v>
      </c>
      <c r="AD3" s="116">
        <f>J4</f>
        <v>160</v>
      </c>
      <c r="AI3" s="219" t="s">
        <v>150</v>
      </c>
      <c r="AJ3" s="220">
        <v>41755</v>
      </c>
      <c r="AK3" s="221">
        <v>1</v>
      </c>
      <c r="AM3" s="219" t="s">
        <v>158</v>
      </c>
      <c r="AN3" s="220">
        <v>41793</v>
      </c>
      <c r="AO3" s="221">
        <v>1</v>
      </c>
      <c r="AQ3" s="219" t="s">
        <v>161</v>
      </c>
      <c r="AR3" s="220">
        <v>41766</v>
      </c>
      <c r="AS3" s="221">
        <v>1</v>
      </c>
    </row>
    <row r="4" spans="2:45" x14ac:dyDescent="0.3">
      <c r="B4" s="171">
        <v>41782</v>
      </c>
      <c r="C4" s="157" t="s">
        <v>100</v>
      </c>
      <c r="D4" s="157" t="s">
        <v>100</v>
      </c>
      <c r="E4" s="302" t="s">
        <v>109</v>
      </c>
      <c r="F4" s="194" t="s">
        <v>100</v>
      </c>
      <c r="G4" s="191" t="s">
        <v>100</v>
      </c>
      <c r="H4" s="192" t="s">
        <v>100</v>
      </c>
      <c r="I4" s="162">
        <v>0</v>
      </c>
      <c r="J4" s="163">
        <v>160</v>
      </c>
      <c r="K4" s="157">
        <f>SUM(E4:J4)</f>
        <v>160</v>
      </c>
      <c r="L4" s="157"/>
      <c r="O4" s="119" t="s">
        <v>36</v>
      </c>
      <c r="P4" s="119">
        <v>374</v>
      </c>
      <c r="Q4" s="31"/>
      <c r="R4" s="119"/>
      <c r="S4" s="30"/>
      <c r="T4" s="116">
        <f>P4-SUM(F28:H28)</f>
        <v>0</v>
      </c>
      <c r="AA4" s="117">
        <f t="shared" si="0"/>
        <v>41795</v>
      </c>
      <c r="AB4" s="116">
        <f t="shared" si="1"/>
        <v>0</v>
      </c>
      <c r="AC4" s="116">
        <v>0</v>
      </c>
      <c r="AD4" s="116">
        <f>J5</f>
        <v>56</v>
      </c>
      <c r="AI4" s="219" t="s">
        <v>150</v>
      </c>
      <c r="AJ4" s="220">
        <v>41766</v>
      </c>
      <c r="AK4" s="221">
        <v>1</v>
      </c>
      <c r="AM4" s="219" t="s">
        <v>158</v>
      </c>
      <c r="AN4" s="220">
        <v>41794</v>
      </c>
      <c r="AO4" s="221">
        <v>1</v>
      </c>
      <c r="AQ4" s="219" t="s">
        <v>161</v>
      </c>
      <c r="AR4" s="220">
        <v>41769</v>
      </c>
      <c r="AS4" s="221">
        <v>1</v>
      </c>
    </row>
    <row r="5" spans="2:45" x14ac:dyDescent="0.3">
      <c r="B5" s="171">
        <v>41795</v>
      </c>
      <c r="C5" s="157" t="s">
        <v>100</v>
      </c>
      <c r="D5" s="157" t="s">
        <v>100</v>
      </c>
      <c r="E5" s="303" t="s">
        <v>109</v>
      </c>
      <c r="F5" s="162" t="s">
        <v>100</v>
      </c>
      <c r="G5" s="157" t="s">
        <v>100</v>
      </c>
      <c r="H5" s="163" t="s">
        <v>100</v>
      </c>
      <c r="I5" s="162">
        <v>0</v>
      </c>
      <c r="J5" s="163">
        <v>56</v>
      </c>
      <c r="K5" s="157">
        <f>SUM(E5:J5)+K4</f>
        <v>216</v>
      </c>
      <c r="L5" s="157"/>
      <c r="O5" s="186" t="s">
        <v>37</v>
      </c>
      <c r="P5" s="186">
        <v>282</v>
      </c>
      <c r="Q5" s="187"/>
      <c r="R5" s="119"/>
      <c r="S5" s="119"/>
      <c r="T5" s="116">
        <f>P5-SUM(C28:D28)</f>
        <v>6</v>
      </c>
      <c r="AA5" s="117">
        <f t="shared" si="0"/>
        <v>41800</v>
      </c>
      <c r="AB5" s="116">
        <f t="shared" si="1"/>
        <v>0</v>
      </c>
      <c r="AC5" s="116">
        <v>0</v>
      </c>
      <c r="AD5" s="116">
        <f>J6</f>
        <v>38</v>
      </c>
      <c r="AI5" s="219" t="s">
        <v>150</v>
      </c>
      <c r="AJ5" s="220">
        <v>41772</v>
      </c>
      <c r="AK5" s="221">
        <v>4</v>
      </c>
      <c r="AM5" s="219" t="s">
        <v>158</v>
      </c>
      <c r="AN5" s="220">
        <v>41796</v>
      </c>
      <c r="AO5" s="221">
        <v>2</v>
      </c>
      <c r="AQ5" s="219" t="s">
        <v>161</v>
      </c>
      <c r="AR5" s="220">
        <v>41770</v>
      </c>
      <c r="AS5" s="221">
        <v>4</v>
      </c>
    </row>
    <row r="6" spans="2:45" x14ac:dyDescent="0.3">
      <c r="B6" s="171">
        <v>41800</v>
      </c>
      <c r="C6" s="157" t="s">
        <v>100</v>
      </c>
      <c r="D6" s="157" t="s">
        <v>100</v>
      </c>
      <c r="E6" s="303" t="s">
        <v>109</v>
      </c>
      <c r="F6" s="162" t="s">
        <v>100</v>
      </c>
      <c r="G6" s="157" t="s">
        <v>100</v>
      </c>
      <c r="H6" s="163" t="s">
        <v>100</v>
      </c>
      <c r="I6" s="162">
        <v>0</v>
      </c>
      <c r="J6" s="165">
        <v>38</v>
      </c>
      <c r="K6" s="157">
        <f t="shared" ref="K6:K27" si="2">SUM(E6:J6)+K5</f>
        <v>254</v>
      </c>
      <c r="L6" s="196"/>
      <c r="O6" s="189" t="s">
        <v>6</v>
      </c>
      <c r="P6" s="190">
        <f>SUM(P3:P5)</f>
        <v>910</v>
      </c>
      <c r="Q6" s="190"/>
      <c r="R6" s="119"/>
      <c r="S6" s="119"/>
      <c r="AA6" s="117">
        <f t="shared" si="0"/>
        <v>41808</v>
      </c>
      <c r="AB6" s="116">
        <f t="shared" si="1"/>
        <v>2</v>
      </c>
      <c r="AC6" s="116">
        <f t="shared" ref="AC6:AC22" si="3">F7</f>
        <v>22</v>
      </c>
      <c r="AD6" s="116">
        <v>0</v>
      </c>
      <c r="AI6" s="219" t="s">
        <v>150</v>
      </c>
      <c r="AJ6" s="220">
        <v>41773</v>
      </c>
      <c r="AK6" s="221">
        <v>2</v>
      </c>
      <c r="AM6" s="219" t="s">
        <v>158</v>
      </c>
      <c r="AN6" s="220">
        <v>41797</v>
      </c>
      <c r="AO6" s="221">
        <v>11</v>
      </c>
      <c r="AQ6" s="219" t="s">
        <v>161</v>
      </c>
      <c r="AR6" s="220">
        <v>41771</v>
      </c>
      <c r="AS6" s="221">
        <v>5</v>
      </c>
    </row>
    <row r="7" spans="2:45" x14ac:dyDescent="0.3">
      <c r="B7" s="171">
        <v>41808</v>
      </c>
      <c r="C7" s="162">
        <v>2</v>
      </c>
      <c r="D7" s="157">
        <v>0</v>
      </c>
      <c r="E7" s="300">
        <f>SUM(C7:D7)</f>
        <v>2</v>
      </c>
      <c r="F7" s="162">
        <v>22</v>
      </c>
      <c r="G7" s="157" t="s">
        <v>100</v>
      </c>
      <c r="H7" s="163" t="s">
        <v>100</v>
      </c>
      <c r="I7" s="162" t="s">
        <v>109</v>
      </c>
      <c r="J7" s="163" t="s">
        <v>109</v>
      </c>
      <c r="K7" s="157">
        <f t="shared" si="2"/>
        <v>278</v>
      </c>
      <c r="L7" s="157"/>
      <c r="AA7" s="117">
        <f t="shared" si="0"/>
        <v>41809</v>
      </c>
      <c r="AB7" s="116">
        <f t="shared" si="1"/>
        <v>5</v>
      </c>
      <c r="AC7" s="116">
        <f t="shared" si="3"/>
        <v>12</v>
      </c>
      <c r="AD7" s="116">
        <v>0</v>
      </c>
      <c r="AI7" s="219" t="s">
        <v>150</v>
      </c>
      <c r="AJ7" s="220">
        <v>41774</v>
      </c>
      <c r="AK7" s="221">
        <v>4</v>
      </c>
      <c r="AM7" s="219" t="s">
        <v>158</v>
      </c>
      <c r="AN7" s="220">
        <v>41798</v>
      </c>
      <c r="AO7" s="221">
        <v>7</v>
      </c>
      <c r="AQ7" s="219" t="s">
        <v>161</v>
      </c>
      <c r="AR7" s="220">
        <v>41772</v>
      </c>
      <c r="AS7" s="221">
        <v>2</v>
      </c>
    </row>
    <row r="8" spans="2:45" x14ac:dyDescent="0.3">
      <c r="B8" s="171">
        <v>41809</v>
      </c>
      <c r="C8" s="162">
        <v>5</v>
      </c>
      <c r="D8" s="157">
        <v>0</v>
      </c>
      <c r="E8" s="300">
        <f t="shared" ref="E8:E27" si="4">SUM(C8:D8)</f>
        <v>5</v>
      </c>
      <c r="F8" s="162">
        <v>12</v>
      </c>
      <c r="G8" s="157" t="s">
        <v>100</v>
      </c>
      <c r="H8" s="163" t="s">
        <v>100</v>
      </c>
      <c r="I8" s="162" t="s">
        <v>109</v>
      </c>
      <c r="J8" s="163" t="s">
        <v>109</v>
      </c>
      <c r="K8" s="157">
        <f t="shared" si="2"/>
        <v>295</v>
      </c>
      <c r="L8" s="157"/>
      <c r="O8" s="105" t="s">
        <v>90</v>
      </c>
      <c r="Q8" s="176" t="s">
        <v>125</v>
      </c>
      <c r="AA8" s="117">
        <f t="shared" si="0"/>
        <v>41810</v>
      </c>
      <c r="AB8" s="116">
        <f t="shared" si="1"/>
        <v>0</v>
      </c>
      <c r="AC8" s="116">
        <f t="shared" si="3"/>
        <v>38</v>
      </c>
      <c r="AD8" s="116">
        <v>0</v>
      </c>
      <c r="AI8" s="219" t="s">
        <v>150</v>
      </c>
      <c r="AJ8" s="220">
        <v>41775</v>
      </c>
      <c r="AK8" s="221">
        <v>28</v>
      </c>
      <c r="AM8" s="219" t="s">
        <v>158</v>
      </c>
      <c r="AN8" s="220">
        <v>41799</v>
      </c>
      <c r="AO8" s="221">
        <v>16</v>
      </c>
      <c r="AQ8" s="219" t="s">
        <v>161</v>
      </c>
      <c r="AR8" s="220">
        <v>41774</v>
      </c>
      <c r="AS8" s="221">
        <v>8</v>
      </c>
    </row>
    <row r="9" spans="2:45" x14ac:dyDescent="0.3">
      <c r="B9" s="171">
        <v>41810</v>
      </c>
      <c r="C9" s="162">
        <v>0</v>
      </c>
      <c r="D9" s="157">
        <v>0</v>
      </c>
      <c r="E9" s="300">
        <f t="shared" si="4"/>
        <v>0</v>
      </c>
      <c r="F9" s="164">
        <v>38</v>
      </c>
      <c r="G9" s="157" t="s">
        <v>100</v>
      </c>
      <c r="H9" s="163" t="s">
        <v>100</v>
      </c>
      <c r="I9" s="162" t="s">
        <v>109</v>
      </c>
      <c r="J9" s="163" t="s">
        <v>109</v>
      </c>
      <c r="K9" s="157">
        <f t="shared" si="2"/>
        <v>333</v>
      </c>
      <c r="L9" s="157"/>
      <c r="O9" s="107" t="s">
        <v>0</v>
      </c>
      <c r="P9" s="108" t="s">
        <v>91</v>
      </c>
      <c r="R9" s="109" t="s">
        <v>92</v>
      </c>
      <c r="AA9" s="117">
        <f t="shared" si="0"/>
        <v>41811</v>
      </c>
      <c r="AB9" s="116">
        <f t="shared" si="1"/>
        <v>1</v>
      </c>
      <c r="AC9" s="116">
        <f t="shared" si="3"/>
        <v>5</v>
      </c>
      <c r="AD9" s="116">
        <v>0</v>
      </c>
      <c r="AI9" s="219" t="s">
        <v>150</v>
      </c>
      <c r="AJ9" s="220">
        <v>41776</v>
      </c>
      <c r="AK9" s="221">
        <v>25</v>
      </c>
      <c r="AM9" s="219" t="s">
        <v>158</v>
      </c>
      <c r="AN9" s="220">
        <v>41800</v>
      </c>
      <c r="AO9" s="221">
        <v>12</v>
      </c>
      <c r="AQ9" s="219" t="s">
        <v>161</v>
      </c>
      <c r="AR9" s="220">
        <v>41775</v>
      </c>
      <c r="AS9" s="221">
        <v>1</v>
      </c>
    </row>
    <row r="10" spans="2:45" x14ac:dyDescent="0.3">
      <c r="B10" s="171">
        <v>41811</v>
      </c>
      <c r="C10" s="162">
        <v>1</v>
      </c>
      <c r="D10" s="157">
        <v>0</v>
      </c>
      <c r="E10" s="300">
        <f t="shared" si="4"/>
        <v>1</v>
      </c>
      <c r="F10" s="162">
        <v>5</v>
      </c>
      <c r="G10" s="157" t="s">
        <v>100</v>
      </c>
      <c r="H10" s="163" t="s">
        <v>100</v>
      </c>
      <c r="I10" s="162" t="s">
        <v>109</v>
      </c>
      <c r="J10" s="163" t="s">
        <v>109</v>
      </c>
      <c r="K10" s="157">
        <f t="shared" si="2"/>
        <v>339</v>
      </c>
      <c r="L10" s="157"/>
      <c r="O10" s="179">
        <v>41782</v>
      </c>
      <c r="P10" s="114">
        <v>6</v>
      </c>
      <c r="Q10" s="103"/>
      <c r="R10" s="110" t="s">
        <v>97</v>
      </c>
      <c r="AA10" s="117">
        <f t="shared" si="0"/>
        <v>41812</v>
      </c>
      <c r="AB10" s="116">
        <f t="shared" si="1"/>
        <v>0</v>
      </c>
      <c r="AC10" s="116">
        <f t="shared" si="3"/>
        <v>13</v>
      </c>
      <c r="AD10" s="116">
        <v>0</v>
      </c>
      <c r="AI10" s="219" t="s">
        <v>150</v>
      </c>
      <c r="AJ10" s="220">
        <v>41777</v>
      </c>
      <c r="AK10" s="221">
        <v>54</v>
      </c>
      <c r="AM10" s="219" t="s">
        <v>158</v>
      </c>
      <c r="AN10" s="220">
        <v>41801</v>
      </c>
      <c r="AO10" s="221">
        <v>22</v>
      </c>
      <c r="AQ10" s="219" t="s">
        <v>161</v>
      </c>
      <c r="AR10" s="220">
        <v>41776</v>
      </c>
      <c r="AS10" s="221">
        <v>10</v>
      </c>
    </row>
    <row r="11" spans="2:45" x14ac:dyDescent="0.3">
      <c r="B11" s="171">
        <v>41812</v>
      </c>
      <c r="C11" s="162">
        <v>0</v>
      </c>
      <c r="D11" s="157">
        <v>0</v>
      </c>
      <c r="E11" s="300">
        <f t="shared" si="4"/>
        <v>0</v>
      </c>
      <c r="F11" s="162">
        <v>13</v>
      </c>
      <c r="G11" s="157" t="s">
        <v>100</v>
      </c>
      <c r="H11" s="163" t="s">
        <v>100</v>
      </c>
      <c r="I11" s="162" t="s">
        <v>109</v>
      </c>
      <c r="J11" s="163" t="s">
        <v>109</v>
      </c>
      <c r="K11" s="157">
        <f t="shared" si="2"/>
        <v>352</v>
      </c>
      <c r="L11" s="157"/>
      <c r="O11" s="179">
        <v>41782</v>
      </c>
      <c r="P11" s="114">
        <v>6</v>
      </c>
      <c r="Q11" s="103"/>
      <c r="R11" s="110" t="s">
        <v>118</v>
      </c>
      <c r="AA11" s="117">
        <f t="shared" si="0"/>
        <v>41813</v>
      </c>
      <c r="AB11" s="116">
        <f t="shared" si="1"/>
        <v>8</v>
      </c>
      <c r="AC11" s="116">
        <f t="shared" si="3"/>
        <v>6</v>
      </c>
      <c r="AD11" s="116">
        <v>0</v>
      </c>
      <c r="AI11" s="219" t="s">
        <v>150</v>
      </c>
      <c r="AJ11" s="220">
        <v>41778</v>
      </c>
      <c r="AK11" s="221">
        <v>52</v>
      </c>
      <c r="AM11" s="219" t="s">
        <v>158</v>
      </c>
      <c r="AN11" s="220">
        <v>41802</v>
      </c>
      <c r="AO11" s="221">
        <v>21</v>
      </c>
      <c r="AQ11" s="219" t="s">
        <v>161</v>
      </c>
      <c r="AR11" s="220">
        <v>41777</v>
      </c>
      <c r="AS11" s="221">
        <v>11</v>
      </c>
    </row>
    <row r="12" spans="2:45" x14ac:dyDescent="0.3">
      <c r="B12" s="171">
        <v>41813</v>
      </c>
      <c r="C12" s="164">
        <v>6</v>
      </c>
      <c r="D12" s="193">
        <v>2</v>
      </c>
      <c r="E12" s="300">
        <f t="shared" si="4"/>
        <v>8</v>
      </c>
      <c r="F12" s="164">
        <v>6</v>
      </c>
      <c r="G12" s="157" t="s">
        <v>100</v>
      </c>
      <c r="H12" s="163" t="s">
        <v>100</v>
      </c>
      <c r="I12" s="162" t="s">
        <v>109</v>
      </c>
      <c r="J12" s="163" t="s">
        <v>109</v>
      </c>
      <c r="K12" s="157">
        <f t="shared" si="2"/>
        <v>366</v>
      </c>
      <c r="L12" s="157"/>
      <c r="O12" s="179">
        <v>41807</v>
      </c>
      <c r="P12" s="114">
        <v>1</v>
      </c>
      <c r="Q12" s="103"/>
      <c r="R12" s="103" t="s">
        <v>126</v>
      </c>
      <c r="AA12" s="117">
        <f t="shared" si="0"/>
        <v>41814</v>
      </c>
      <c r="AB12" s="116">
        <f t="shared" si="1"/>
        <v>0</v>
      </c>
      <c r="AC12" s="116">
        <f t="shared" si="3"/>
        <v>30</v>
      </c>
      <c r="AD12" s="116">
        <v>0</v>
      </c>
      <c r="AI12" s="219" t="s">
        <v>150</v>
      </c>
      <c r="AJ12" s="220">
        <v>41779</v>
      </c>
      <c r="AK12" s="221">
        <v>187</v>
      </c>
      <c r="AM12" s="219" t="s">
        <v>158</v>
      </c>
      <c r="AN12" s="220">
        <v>41803</v>
      </c>
      <c r="AO12" s="221">
        <v>24</v>
      </c>
      <c r="AQ12" s="219" t="s">
        <v>161</v>
      </c>
      <c r="AR12" s="220">
        <v>41778</v>
      </c>
      <c r="AS12" s="221">
        <v>2</v>
      </c>
    </row>
    <row r="13" spans="2:45" x14ac:dyDescent="0.3">
      <c r="B13" s="171">
        <v>41814</v>
      </c>
      <c r="C13" s="164">
        <v>0</v>
      </c>
      <c r="D13" s="193">
        <v>0</v>
      </c>
      <c r="E13" s="300">
        <f t="shared" si="4"/>
        <v>0</v>
      </c>
      <c r="F13" s="164">
        <v>30</v>
      </c>
      <c r="G13" s="157" t="s">
        <v>100</v>
      </c>
      <c r="H13" s="163" t="s">
        <v>100</v>
      </c>
      <c r="I13" s="162" t="s">
        <v>109</v>
      </c>
      <c r="J13" s="163" t="s">
        <v>109</v>
      </c>
      <c r="K13" s="157">
        <f t="shared" si="2"/>
        <v>396</v>
      </c>
      <c r="L13" s="157"/>
      <c r="O13" s="120">
        <v>41808</v>
      </c>
      <c r="P13" s="114">
        <v>1</v>
      </c>
      <c r="Q13" s="103"/>
      <c r="R13" s="180" t="s">
        <v>108</v>
      </c>
      <c r="AA13" s="117">
        <f t="shared" si="0"/>
        <v>41820</v>
      </c>
      <c r="AB13" s="116">
        <f t="shared" si="1"/>
        <v>0</v>
      </c>
      <c r="AC13" s="116">
        <f t="shared" si="3"/>
        <v>17</v>
      </c>
      <c r="AD13" s="116">
        <v>0</v>
      </c>
      <c r="AI13" s="219" t="s">
        <v>150</v>
      </c>
      <c r="AJ13" s="220">
        <v>41780</v>
      </c>
      <c r="AK13" s="221">
        <v>309</v>
      </c>
      <c r="AM13" s="219" t="s">
        <v>158</v>
      </c>
      <c r="AN13" s="220">
        <v>41804</v>
      </c>
      <c r="AO13" s="221">
        <v>29</v>
      </c>
      <c r="AQ13" s="219" t="s">
        <v>161</v>
      </c>
      <c r="AR13" s="220">
        <v>41779</v>
      </c>
      <c r="AS13" s="221">
        <v>26</v>
      </c>
    </row>
    <row r="14" spans="2:45" x14ac:dyDescent="0.3">
      <c r="B14" s="171">
        <v>41820</v>
      </c>
      <c r="C14" s="164">
        <v>0</v>
      </c>
      <c r="D14" s="193">
        <v>0</v>
      </c>
      <c r="E14" s="300">
        <f t="shared" si="4"/>
        <v>0</v>
      </c>
      <c r="F14" s="164">
        <v>17</v>
      </c>
      <c r="G14" s="157" t="s">
        <v>100</v>
      </c>
      <c r="H14" s="163" t="s">
        <v>100</v>
      </c>
      <c r="I14" s="162" t="s">
        <v>109</v>
      </c>
      <c r="J14" s="163" t="s">
        <v>109</v>
      </c>
      <c r="K14" s="157">
        <f t="shared" si="2"/>
        <v>413</v>
      </c>
      <c r="L14" s="157"/>
      <c r="O14" s="181">
        <v>41809</v>
      </c>
      <c r="P14" s="182">
        <v>2</v>
      </c>
      <c r="Q14" s="183"/>
      <c r="R14" s="110" t="s">
        <v>127</v>
      </c>
      <c r="AA14" s="117">
        <f t="shared" si="0"/>
        <v>41821</v>
      </c>
      <c r="AB14" s="116">
        <f t="shared" si="1"/>
        <v>0</v>
      </c>
      <c r="AC14" s="116">
        <f t="shared" si="3"/>
        <v>37</v>
      </c>
      <c r="AD14" s="116">
        <v>0</v>
      </c>
      <c r="AI14" s="219" t="s">
        <v>150</v>
      </c>
      <c r="AJ14" s="220">
        <v>41781</v>
      </c>
      <c r="AK14" s="221">
        <v>164</v>
      </c>
      <c r="AM14" s="219" t="s">
        <v>158</v>
      </c>
      <c r="AN14" s="220">
        <v>41805</v>
      </c>
      <c r="AO14" s="221">
        <v>38</v>
      </c>
      <c r="AQ14" s="219" t="s">
        <v>161</v>
      </c>
      <c r="AR14" s="220">
        <v>41780</v>
      </c>
      <c r="AS14" s="221">
        <v>16</v>
      </c>
    </row>
    <row r="15" spans="2:45" x14ac:dyDescent="0.3">
      <c r="B15" s="171">
        <v>41821</v>
      </c>
      <c r="C15" s="164">
        <v>0</v>
      </c>
      <c r="D15" s="193">
        <v>0</v>
      </c>
      <c r="E15" s="300">
        <f t="shared" si="4"/>
        <v>0</v>
      </c>
      <c r="F15" s="164">
        <v>37</v>
      </c>
      <c r="G15" s="157" t="s">
        <v>100</v>
      </c>
      <c r="H15" s="163" t="s">
        <v>100</v>
      </c>
      <c r="I15" s="162" t="s">
        <v>109</v>
      </c>
      <c r="J15" s="163" t="s">
        <v>109</v>
      </c>
      <c r="K15" s="157">
        <f t="shared" si="2"/>
        <v>450</v>
      </c>
      <c r="L15" s="157"/>
      <c r="O15" s="181">
        <v>41810</v>
      </c>
      <c r="P15" s="182">
        <v>1</v>
      </c>
      <c r="Q15" s="183"/>
      <c r="R15" s="110" t="s">
        <v>128</v>
      </c>
      <c r="AA15" s="117">
        <f t="shared" si="0"/>
        <v>41822</v>
      </c>
      <c r="AB15" s="116">
        <f t="shared" si="1"/>
        <v>17</v>
      </c>
      <c r="AC15" s="116">
        <f t="shared" si="3"/>
        <v>14</v>
      </c>
      <c r="AD15" s="116">
        <v>0</v>
      </c>
      <c r="AI15" s="219" t="s">
        <v>150</v>
      </c>
      <c r="AJ15" s="220">
        <v>41782</v>
      </c>
      <c r="AK15" s="221">
        <v>188</v>
      </c>
      <c r="AM15" s="219" t="s">
        <v>158</v>
      </c>
      <c r="AN15" s="220">
        <v>41806</v>
      </c>
      <c r="AO15" s="221">
        <v>10</v>
      </c>
      <c r="AQ15" s="219" t="s">
        <v>161</v>
      </c>
      <c r="AR15" s="220">
        <v>41781</v>
      </c>
      <c r="AS15" s="221">
        <v>36</v>
      </c>
    </row>
    <row r="16" spans="2:45" x14ac:dyDescent="0.3">
      <c r="B16" s="171">
        <v>41822</v>
      </c>
      <c r="C16" s="164">
        <v>17</v>
      </c>
      <c r="D16" s="193">
        <v>0</v>
      </c>
      <c r="E16" s="300">
        <f t="shared" si="4"/>
        <v>17</v>
      </c>
      <c r="F16" s="164">
        <v>14</v>
      </c>
      <c r="G16" s="157" t="s">
        <v>100</v>
      </c>
      <c r="H16" s="163" t="s">
        <v>100</v>
      </c>
      <c r="I16" s="162" t="s">
        <v>109</v>
      </c>
      <c r="J16" s="163" t="s">
        <v>109</v>
      </c>
      <c r="K16" s="157">
        <f t="shared" si="2"/>
        <v>481</v>
      </c>
      <c r="L16" s="157"/>
      <c r="O16" s="179">
        <v>41811</v>
      </c>
      <c r="P16" s="114">
        <v>2</v>
      </c>
      <c r="Q16" s="103"/>
      <c r="R16" s="110" t="s">
        <v>129</v>
      </c>
      <c r="AA16" s="117">
        <f t="shared" si="0"/>
        <v>41823</v>
      </c>
      <c r="AB16" s="116">
        <f t="shared" si="1"/>
        <v>14</v>
      </c>
      <c r="AC16" s="116">
        <f t="shared" si="3"/>
        <v>63</v>
      </c>
      <c r="AD16" s="116">
        <v>0</v>
      </c>
      <c r="AI16" s="219" t="s">
        <v>150</v>
      </c>
      <c r="AJ16" s="220">
        <v>41783</v>
      </c>
      <c r="AK16" s="221">
        <v>137</v>
      </c>
      <c r="AM16" s="219" t="s">
        <v>158</v>
      </c>
      <c r="AN16" s="220">
        <v>41807</v>
      </c>
      <c r="AO16" s="221">
        <v>24</v>
      </c>
      <c r="AQ16" s="219" t="s">
        <v>161</v>
      </c>
      <c r="AR16" s="220">
        <v>41782</v>
      </c>
      <c r="AS16" s="221">
        <v>1</v>
      </c>
    </row>
    <row r="17" spans="2:45" x14ac:dyDescent="0.3">
      <c r="B17" s="171">
        <v>41823</v>
      </c>
      <c r="C17" s="164">
        <v>13</v>
      </c>
      <c r="D17" s="193">
        <v>1</v>
      </c>
      <c r="E17" s="300">
        <f t="shared" si="4"/>
        <v>14</v>
      </c>
      <c r="F17" s="164">
        <v>63</v>
      </c>
      <c r="G17" s="157" t="s">
        <v>100</v>
      </c>
      <c r="H17" s="163" t="s">
        <v>100</v>
      </c>
      <c r="I17" s="162" t="s">
        <v>109</v>
      </c>
      <c r="J17" s="163" t="s">
        <v>109</v>
      </c>
      <c r="K17" s="157">
        <f t="shared" si="2"/>
        <v>558</v>
      </c>
      <c r="L17" s="157"/>
      <c r="O17" s="179">
        <v>41813</v>
      </c>
      <c r="P17" s="114">
        <v>1</v>
      </c>
      <c r="Q17" s="103"/>
      <c r="R17" s="110" t="s">
        <v>107</v>
      </c>
      <c r="AA17" s="117">
        <f t="shared" si="0"/>
        <v>41824</v>
      </c>
      <c r="AB17" s="116">
        <f t="shared" si="1"/>
        <v>30</v>
      </c>
      <c r="AC17" s="116">
        <f t="shared" si="3"/>
        <v>11</v>
      </c>
      <c r="AD17" s="116">
        <v>0</v>
      </c>
      <c r="AI17" s="219" t="s">
        <v>150</v>
      </c>
      <c r="AJ17" s="220">
        <v>41784</v>
      </c>
      <c r="AK17" s="221">
        <v>260</v>
      </c>
      <c r="AM17" s="219" t="s">
        <v>158</v>
      </c>
      <c r="AN17" s="220">
        <v>41808</v>
      </c>
      <c r="AO17" s="221">
        <v>25</v>
      </c>
      <c r="AQ17" s="219" t="s">
        <v>161</v>
      </c>
      <c r="AR17" s="220">
        <v>41783</v>
      </c>
      <c r="AS17" s="221">
        <v>8</v>
      </c>
    </row>
    <row r="18" spans="2:45" x14ac:dyDescent="0.3">
      <c r="B18" s="171">
        <v>41824</v>
      </c>
      <c r="C18" s="164">
        <v>30</v>
      </c>
      <c r="D18" s="193">
        <v>0</v>
      </c>
      <c r="E18" s="300">
        <f t="shared" si="4"/>
        <v>30</v>
      </c>
      <c r="F18" s="164">
        <v>11</v>
      </c>
      <c r="G18" s="157" t="s">
        <v>100</v>
      </c>
      <c r="H18" s="163" t="s">
        <v>100</v>
      </c>
      <c r="I18" s="162" t="s">
        <v>109</v>
      </c>
      <c r="J18" s="163" t="s">
        <v>109</v>
      </c>
      <c r="K18" s="157">
        <f t="shared" si="2"/>
        <v>599</v>
      </c>
      <c r="L18" s="157"/>
      <c r="O18" s="120">
        <v>41814</v>
      </c>
      <c r="P18" s="114">
        <v>1</v>
      </c>
      <c r="Q18" s="103"/>
      <c r="R18" s="180" t="s">
        <v>108</v>
      </c>
      <c r="AA18" s="117">
        <f t="shared" si="0"/>
        <v>41825</v>
      </c>
      <c r="AB18" s="116">
        <f t="shared" si="1"/>
        <v>24</v>
      </c>
      <c r="AC18" s="116">
        <f t="shared" si="3"/>
        <v>36</v>
      </c>
      <c r="AD18" s="116">
        <v>0</v>
      </c>
      <c r="AI18" s="219" t="s">
        <v>150</v>
      </c>
      <c r="AJ18" s="220">
        <v>41785</v>
      </c>
      <c r="AK18" s="221">
        <v>298</v>
      </c>
      <c r="AM18" s="219" t="s">
        <v>158</v>
      </c>
      <c r="AN18" s="220">
        <v>41809</v>
      </c>
      <c r="AO18" s="221">
        <v>62</v>
      </c>
      <c r="AQ18" s="219" t="s">
        <v>161</v>
      </c>
      <c r="AR18" s="220">
        <v>41786</v>
      </c>
      <c r="AS18" s="221">
        <v>1</v>
      </c>
    </row>
    <row r="19" spans="2:45" x14ac:dyDescent="0.3">
      <c r="B19" s="171">
        <v>41825</v>
      </c>
      <c r="C19" s="164">
        <v>22</v>
      </c>
      <c r="D19" s="193">
        <v>2</v>
      </c>
      <c r="E19" s="300">
        <f t="shared" si="4"/>
        <v>24</v>
      </c>
      <c r="F19" s="164">
        <v>36</v>
      </c>
      <c r="G19" s="157" t="s">
        <v>100</v>
      </c>
      <c r="H19" s="163" t="s">
        <v>100</v>
      </c>
      <c r="I19" s="162" t="s">
        <v>109</v>
      </c>
      <c r="J19" s="163" t="s">
        <v>109</v>
      </c>
      <c r="K19" s="157">
        <f t="shared" si="2"/>
        <v>659</v>
      </c>
      <c r="L19" s="157"/>
      <c r="O19" s="179">
        <v>41815</v>
      </c>
      <c r="P19" s="114">
        <v>1</v>
      </c>
      <c r="Q19" s="110"/>
      <c r="R19" s="110" t="s">
        <v>126</v>
      </c>
      <c r="AA19" s="117">
        <f t="shared" si="0"/>
        <v>41830</v>
      </c>
      <c r="AB19" s="116">
        <f t="shared" si="1"/>
        <v>17</v>
      </c>
      <c r="AC19" s="116">
        <f t="shared" si="3"/>
        <v>0</v>
      </c>
      <c r="AD19" s="116">
        <v>0</v>
      </c>
      <c r="AI19" s="219" t="s">
        <v>150</v>
      </c>
      <c r="AJ19" s="220">
        <v>41786</v>
      </c>
      <c r="AK19" s="221">
        <v>239</v>
      </c>
      <c r="AM19" s="219" t="s">
        <v>158</v>
      </c>
      <c r="AN19" s="220">
        <v>41810</v>
      </c>
      <c r="AO19" s="221">
        <v>66</v>
      </c>
      <c r="AQ19" s="219" t="s">
        <v>161</v>
      </c>
      <c r="AR19" s="220">
        <v>41787</v>
      </c>
      <c r="AS19" s="221">
        <v>2</v>
      </c>
    </row>
    <row r="20" spans="2:45" x14ac:dyDescent="0.3">
      <c r="B20" s="171">
        <v>41830</v>
      </c>
      <c r="C20" s="164">
        <v>17</v>
      </c>
      <c r="D20" s="193">
        <v>0</v>
      </c>
      <c r="E20" s="300">
        <f t="shared" si="4"/>
        <v>17</v>
      </c>
      <c r="F20" s="164">
        <v>0</v>
      </c>
      <c r="G20" s="157" t="s">
        <v>100</v>
      </c>
      <c r="H20" s="163" t="s">
        <v>100</v>
      </c>
      <c r="I20" s="162" t="s">
        <v>109</v>
      </c>
      <c r="J20" s="163" t="s">
        <v>109</v>
      </c>
      <c r="K20" s="157">
        <f t="shared" si="2"/>
        <v>676</v>
      </c>
      <c r="L20" s="157"/>
      <c r="O20" s="179">
        <v>41816</v>
      </c>
      <c r="P20" s="114">
        <v>2</v>
      </c>
      <c r="Q20" s="103"/>
      <c r="R20" s="110" t="s">
        <v>130</v>
      </c>
      <c r="AA20" s="117">
        <f t="shared" si="0"/>
        <v>41831</v>
      </c>
      <c r="AB20" s="116">
        <f t="shared" si="1"/>
        <v>16</v>
      </c>
      <c r="AC20" s="116">
        <f t="shared" si="3"/>
        <v>3</v>
      </c>
      <c r="AD20" s="116">
        <v>0</v>
      </c>
      <c r="AI20" s="219" t="s">
        <v>150</v>
      </c>
      <c r="AJ20" s="220">
        <v>41787</v>
      </c>
      <c r="AK20" s="221">
        <v>180</v>
      </c>
      <c r="AM20" s="219" t="s">
        <v>158</v>
      </c>
      <c r="AN20" s="220">
        <v>41811</v>
      </c>
      <c r="AO20" s="221">
        <v>40</v>
      </c>
      <c r="AQ20" s="219" t="s">
        <v>161</v>
      </c>
      <c r="AR20" s="220">
        <v>41789</v>
      </c>
      <c r="AS20" s="221">
        <v>5</v>
      </c>
    </row>
    <row r="21" spans="2:45" x14ac:dyDescent="0.3">
      <c r="B21" s="171">
        <v>41831</v>
      </c>
      <c r="C21" s="164">
        <v>16</v>
      </c>
      <c r="D21" s="193">
        <v>0</v>
      </c>
      <c r="E21" s="300">
        <f t="shared" si="4"/>
        <v>16</v>
      </c>
      <c r="F21" s="164">
        <v>3</v>
      </c>
      <c r="G21" s="157" t="s">
        <v>100</v>
      </c>
      <c r="H21" s="163" t="s">
        <v>100</v>
      </c>
      <c r="I21" s="162" t="s">
        <v>109</v>
      </c>
      <c r="J21" s="163" t="s">
        <v>109</v>
      </c>
      <c r="K21" s="157">
        <f t="shared" si="2"/>
        <v>695</v>
      </c>
      <c r="L21" s="157"/>
      <c r="O21" s="179">
        <v>41820</v>
      </c>
      <c r="P21" s="114">
        <v>5</v>
      </c>
      <c r="Q21" s="110"/>
      <c r="R21" s="110" t="s">
        <v>131</v>
      </c>
      <c r="AA21" s="117">
        <f t="shared" si="0"/>
        <v>41832</v>
      </c>
      <c r="AB21" s="116">
        <f t="shared" si="1"/>
        <v>30</v>
      </c>
      <c r="AC21" s="116">
        <f t="shared" si="3"/>
        <v>30</v>
      </c>
      <c r="AD21" s="116">
        <v>0</v>
      </c>
      <c r="AI21" s="219" t="s">
        <v>150</v>
      </c>
      <c r="AJ21" s="220">
        <v>41788</v>
      </c>
      <c r="AK21" s="221">
        <v>232</v>
      </c>
      <c r="AM21" s="219" t="s">
        <v>158</v>
      </c>
      <c r="AN21" s="220">
        <v>41812</v>
      </c>
      <c r="AO21" s="221">
        <v>39</v>
      </c>
      <c r="AQ21" s="219" t="s">
        <v>161</v>
      </c>
      <c r="AR21" s="220">
        <v>41792</v>
      </c>
      <c r="AS21" s="221">
        <v>5</v>
      </c>
    </row>
    <row r="22" spans="2:45" x14ac:dyDescent="0.3">
      <c r="B22" s="171">
        <v>41832</v>
      </c>
      <c r="C22" s="164">
        <v>29</v>
      </c>
      <c r="D22" s="193">
        <v>1</v>
      </c>
      <c r="E22" s="300">
        <f t="shared" si="4"/>
        <v>30</v>
      </c>
      <c r="F22" s="164">
        <v>30</v>
      </c>
      <c r="G22" s="157" t="s">
        <v>100</v>
      </c>
      <c r="H22" s="163" t="s">
        <v>100</v>
      </c>
      <c r="I22" s="162" t="s">
        <v>109</v>
      </c>
      <c r="J22" s="163" t="s">
        <v>109</v>
      </c>
      <c r="K22" s="157">
        <f t="shared" si="2"/>
        <v>755</v>
      </c>
      <c r="L22" s="157"/>
      <c r="O22" s="120">
        <v>41821</v>
      </c>
      <c r="P22" s="114">
        <v>2</v>
      </c>
      <c r="Q22" s="110"/>
      <c r="R22" s="110" t="s">
        <v>119</v>
      </c>
      <c r="AA22" s="117">
        <f t="shared" si="0"/>
        <v>41833</v>
      </c>
      <c r="AB22" s="116">
        <f t="shared" si="1"/>
        <v>42</v>
      </c>
      <c r="AC22" s="116">
        <f t="shared" si="3"/>
        <v>9</v>
      </c>
      <c r="AD22" s="116">
        <v>0</v>
      </c>
      <c r="AI22" s="219" t="s">
        <v>150</v>
      </c>
      <c r="AJ22" s="220">
        <v>41789</v>
      </c>
      <c r="AK22" s="221">
        <v>127</v>
      </c>
      <c r="AM22" s="219" t="s">
        <v>158</v>
      </c>
      <c r="AN22" s="220">
        <v>41813</v>
      </c>
      <c r="AO22" s="221">
        <v>106</v>
      </c>
      <c r="AQ22" s="219" t="s">
        <v>161</v>
      </c>
      <c r="AR22" s="220">
        <v>41794</v>
      </c>
      <c r="AS22" s="221">
        <v>1</v>
      </c>
    </row>
    <row r="23" spans="2:45" x14ac:dyDescent="0.3">
      <c r="B23" s="171">
        <v>41833</v>
      </c>
      <c r="C23" s="164">
        <v>41</v>
      </c>
      <c r="D23" s="193">
        <v>1</v>
      </c>
      <c r="E23" s="300">
        <f t="shared" si="4"/>
        <v>42</v>
      </c>
      <c r="F23" s="164">
        <v>9</v>
      </c>
      <c r="G23" s="157" t="s">
        <v>100</v>
      </c>
      <c r="H23" s="163" t="s">
        <v>100</v>
      </c>
      <c r="I23" s="162" t="s">
        <v>109</v>
      </c>
      <c r="J23" s="163" t="s">
        <v>109</v>
      </c>
      <c r="K23" s="157">
        <f t="shared" si="2"/>
        <v>806</v>
      </c>
      <c r="L23" s="157"/>
      <c r="O23" s="179">
        <v>41822</v>
      </c>
      <c r="P23" s="114">
        <v>2</v>
      </c>
      <c r="Q23" s="110"/>
      <c r="R23" s="180" t="s">
        <v>132</v>
      </c>
      <c r="AA23" s="117">
        <f t="shared" si="0"/>
        <v>41834</v>
      </c>
      <c r="AB23" s="116">
        <f t="shared" si="1"/>
        <v>2</v>
      </c>
      <c r="AC23" s="116">
        <v>0</v>
      </c>
      <c r="AD23" s="116">
        <v>0</v>
      </c>
      <c r="AI23" s="219" t="s">
        <v>150</v>
      </c>
      <c r="AJ23" s="220">
        <v>41790</v>
      </c>
      <c r="AK23" s="221">
        <v>108</v>
      </c>
      <c r="AM23" s="219" t="s">
        <v>158</v>
      </c>
      <c r="AN23" s="220">
        <v>41814</v>
      </c>
      <c r="AO23" s="221">
        <v>145</v>
      </c>
      <c r="AQ23" s="219" t="s">
        <v>161</v>
      </c>
      <c r="AR23" s="220">
        <v>41796</v>
      </c>
      <c r="AS23" s="221">
        <v>2</v>
      </c>
    </row>
    <row r="24" spans="2:45" x14ac:dyDescent="0.3">
      <c r="B24" s="171">
        <v>41834</v>
      </c>
      <c r="C24" s="164">
        <v>2</v>
      </c>
      <c r="D24" s="193">
        <v>0</v>
      </c>
      <c r="E24" s="300">
        <f t="shared" si="4"/>
        <v>2</v>
      </c>
      <c r="F24" s="164">
        <v>0</v>
      </c>
      <c r="G24" s="157" t="s">
        <v>100</v>
      </c>
      <c r="H24" s="163" t="s">
        <v>100</v>
      </c>
      <c r="I24" s="162" t="s">
        <v>109</v>
      </c>
      <c r="J24" s="163" t="s">
        <v>109</v>
      </c>
      <c r="K24" s="157">
        <f t="shared" si="2"/>
        <v>808</v>
      </c>
      <c r="L24" s="157"/>
      <c r="O24" s="179">
        <v>41823</v>
      </c>
      <c r="P24" s="114">
        <v>3</v>
      </c>
      <c r="Q24" s="103"/>
      <c r="R24" s="110" t="s">
        <v>133</v>
      </c>
      <c r="S24" s="121"/>
      <c r="T24" s="121"/>
      <c r="AA24" s="117">
        <f t="shared" si="0"/>
        <v>41835</v>
      </c>
      <c r="AB24" s="116">
        <f t="shared" si="1"/>
        <v>28</v>
      </c>
      <c r="AC24" s="116">
        <f>F25</f>
        <v>28</v>
      </c>
      <c r="AD24" s="116">
        <v>0</v>
      </c>
      <c r="AI24" s="219" t="s">
        <v>150</v>
      </c>
      <c r="AJ24" s="220">
        <v>41791</v>
      </c>
      <c r="AK24" s="221">
        <v>174</v>
      </c>
      <c r="AM24" s="219" t="s">
        <v>158</v>
      </c>
      <c r="AN24" s="220">
        <v>41815</v>
      </c>
      <c r="AO24" s="221">
        <v>94</v>
      </c>
      <c r="AQ24" s="219" t="s">
        <v>161</v>
      </c>
      <c r="AR24" s="220">
        <v>41798</v>
      </c>
      <c r="AS24" s="221">
        <v>4</v>
      </c>
    </row>
    <row r="25" spans="2:45" x14ac:dyDescent="0.3">
      <c r="B25" s="171">
        <v>41835</v>
      </c>
      <c r="C25" s="162">
        <v>28</v>
      </c>
      <c r="D25" s="157">
        <v>0</v>
      </c>
      <c r="E25" s="300">
        <f t="shared" si="4"/>
        <v>28</v>
      </c>
      <c r="F25" s="162">
        <v>28</v>
      </c>
      <c r="G25" s="157" t="s">
        <v>100</v>
      </c>
      <c r="H25" s="163" t="s">
        <v>100</v>
      </c>
      <c r="I25" s="162" t="s">
        <v>109</v>
      </c>
      <c r="J25" s="163" t="s">
        <v>109</v>
      </c>
      <c r="K25" s="157">
        <f t="shared" si="2"/>
        <v>864</v>
      </c>
      <c r="L25" s="157"/>
      <c r="O25" s="179">
        <v>41824</v>
      </c>
      <c r="P25" s="114">
        <v>4</v>
      </c>
      <c r="Q25" s="103"/>
      <c r="R25" s="180" t="s">
        <v>105</v>
      </c>
      <c r="AA25" s="117">
        <f t="shared" si="0"/>
        <v>41836</v>
      </c>
      <c r="AB25" s="116">
        <f t="shared" si="1"/>
        <v>18</v>
      </c>
      <c r="AC25" s="116">
        <v>0</v>
      </c>
      <c r="AD25" s="116">
        <v>0</v>
      </c>
      <c r="AI25" s="219" t="s">
        <v>150</v>
      </c>
      <c r="AJ25" s="220">
        <v>41792</v>
      </c>
      <c r="AK25" s="221">
        <v>103</v>
      </c>
      <c r="AM25" s="219" t="s">
        <v>158</v>
      </c>
      <c r="AN25" s="220">
        <v>41816</v>
      </c>
      <c r="AO25" s="221">
        <v>93</v>
      </c>
      <c r="AQ25" s="219" t="s">
        <v>161</v>
      </c>
      <c r="AR25" s="220">
        <v>41799</v>
      </c>
      <c r="AS25" s="221">
        <v>1</v>
      </c>
    </row>
    <row r="26" spans="2:45" x14ac:dyDescent="0.3">
      <c r="B26" s="171">
        <v>41836</v>
      </c>
      <c r="C26" s="162">
        <v>18</v>
      </c>
      <c r="D26" s="157">
        <v>0</v>
      </c>
      <c r="E26" s="300">
        <f t="shared" si="4"/>
        <v>18</v>
      </c>
      <c r="F26" s="162">
        <v>0</v>
      </c>
      <c r="G26" s="157" t="s">
        <v>100</v>
      </c>
      <c r="H26" s="163" t="s">
        <v>100</v>
      </c>
      <c r="I26" s="162" t="s">
        <v>109</v>
      </c>
      <c r="J26" s="163" t="s">
        <v>109</v>
      </c>
      <c r="K26" s="157">
        <f t="shared" si="2"/>
        <v>882</v>
      </c>
      <c r="L26" s="157"/>
      <c r="O26" s="179">
        <v>41825</v>
      </c>
      <c r="P26" s="114">
        <v>7</v>
      </c>
      <c r="Q26" s="103"/>
      <c r="R26" s="110" t="s">
        <v>134</v>
      </c>
      <c r="AA26" s="117">
        <f t="shared" si="0"/>
        <v>41848</v>
      </c>
      <c r="AB26" s="116">
        <f t="shared" si="1"/>
        <v>22</v>
      </c>
      <c r="AC26" s="116">
        <v>0</v>
      </c>
      <c r="AD26" s="116">
        <v>0</v>
      </c>
      <c r="AI26" s="219" t="s">
        <v>150</v>
      </c>
      <c r="AJ26" s="220">
        <v>41793</v>
      </c>
      <c r="AK26" s="221">
        <v>146</v>
      </c>
      <c r="AM26" s="219" t="s">
        <v>158</v>
      </c>
      <c r="AN26" s="220">
        <v>41817</v>
      </c>
      <c r="AO26" s="221">
        <v>127</v>
      </c>
      <c r="AQ26" s="219" t="s">
        <v>161</v>
      </c>
      <c r="AR26" s="220">
        <v>41800</v>
      </c>
      <c r="AS26" s="221">
        <v>2</v>
      </c>
    </row>
    <row r="27" spans="2:45" ht="15" thickBot="1" x14ac:dyDescent="0.35">
      <c r="B27" s="172">
        <v>41848</v>
      </c>
      <c r="C27" s="166">
        <v>22</v>
      </c>
      <c r="D27" s="177">
        <v>0</v>
      </c>
      <c r="E27" s="301">
        <f t="shared" si="4"/>
        <v>22</v>
      </c>
      <c r="F27" s="167">
        <v>0</v>
      </c>
      <c r="G27" s="287" t="s">
        <v>100</v>
      </c>
      <c r="H27" s="287" t="s">
        <v>100</v>
      </c>
      <c r="I27" s="167" t="s">
        <v>109</v>
      </c>
      <c r="J27" s="168" t="s">
        <v>109</v>
      </c>
      <c r="K27" s="157">
        <f t="shared" si="2"/>
        <v>904</v>
      </c>
      <c r="L27" s="197"/>
      <c r="M27" s="156" t="s">
        <v>123</v>
      </c>
      <c r="O27" s="179">
        <v>41826</v>
      </c>
      <c r="P27" s="114">
        <v>2</v>
      </c>
      <c r="Q27" s="103"/>
      <c r="R27" s="180" t="s">
        <v>106</v>
      </c>
      <c r="AA27" s="117"/>
      <c r="AI27" s="219" t="s">
        <v>150</v>
      </c>
      <c r="AJ27" s="220">
        <v>41794</v>
      </c>
      <c r="AK27" s="221">
        <v>306</v>
      </c>
      <c r="AM27" s="219" t="s">
        <v>158</v>
      </c>
      <c r="AN27" s="220">
        <v>41818</v>
      </c>
      <c r="AO27" s="221">
        <v>162</v>
      </c>
      <c r="AQ27" s="219" t="s">
        <v>161</v>
      </c>
      <c r="AR27" s="220">
        <v>41802</v>
      </c>
      <c r="AS27" s="221">
        <v>5</v>
      </c>
    </row>
    <row r="28" spans="2:45" ht="15" thickBot="1" x14ac:dyDescent="0.35">
      <c r="B28" s="173" t="s">
        <v>93</v>
      </c>
      <c r="C28" s="160">
        <f>SUM(C7:C27)</f>
        <v>269</v>
      </c>
      <c r="D28" s="159">
        <f>SUM(D7:D27)</f>
        <v>7</v>
      </c>
      <c r="E28" s="160">
        <f>SUM(E7:E27)</f>
        <v>276</v>
      </c>
      <c r="F28" s="160">
        <f>SUM(F7:F27)</f>
        <v>374</v>
      </c>
      <c r="G28" s="159">
        <v>0</v>
      </c>
      <c r="H28" s="161">
        <v>0</v>
      </c>
      <c r="I28" s="160">
        <v>0</v>
      </c>
      <c r="J28" s="161">
        <f>SUM(J4:J27)</f>
        <v>254</v>
      </c>
      <c r="K28" s="195"/>
      <c r="L28" s="195"/>
      <c r="M28" s="105"/>
      <c r="N28" s="105"/>
      <c r="O28" s="179">
        <v>41827</v>
      </c>
      <c r="P28" s="114">
        <v>1</v>
      </c>
      <c r="Q28" s="103"/>
      <c r="R28" s="110" t="s">
        <v>107</v>
      </c>
      <c r="AA28" s="117"/>
      <c r="AI28" s="219" t="s">
        <v>150</v>
      </c>
      <c r="AJ28" s="220">
        <v>41795</v>
      </c>
      <c r="AK28" s="221">
        <v>213</v>
      </c>
      <c r="AM28" s="219" t="s">
        <v>158</v>
      </c>
      <c r="AN28" s="220">
        <v>41819</v>
      </c>
      <c r="AO28" s="221">
        <v>95</v>
      </c>
      <c r="AQ28" s="219" t="s">
        <v>161</v>
      </c>
      <c r="AR28" s="220">
        <v>41803</v>
      </c>
      <c r="AS28" s="221">
        <v>3</v>
      </c>
    </row>
    <row r="29" spans="2:45" x14ac:dyDescent="0.3">
      <c r="B29" s="174" t="s">
        <v>124</v>
      </c>
      <c r="C29" s="174"/>
      <c r="D29" s="105">
        <f>SUM(C28:J28)</f>
        <v>1180</v>
      </c>
      <c r="E29" s="105"/>
      <c r="G29" s="174" t="s">
        <v>94</v>
      </c>
      <c r="H29" s="178">
        <f>SUM(D30/D29)*100</f>
        <v>5.1694915254237284</v>
      </c>
      <c r="O29" s="179">
        <v>41829</v>
      </c>
      <c r="P29" s="114">
        <v>1</v>
      </c>
      <c r="Q29" s="103"/>
      <c r="R29" s="115" t="s">
        <v>135</v>
      </c>
      <c r="AA29" s="117"/>
      <c r="AI29" s="219" t="s">
        <v>150</v>
      </c>
      <c r="AJ29" s="220">
        <v>41796</v>
      </c>
      <c r="AK29" s="221">
        <v>478</v>
      </c>
      <c r="AM29" s="219" t="s">
        <v>158</v>
      </c>
      <c r="AN29" s="220">
        <v>41820</v>
      </c>
      <c r="AO29" s="221">
        <v>54</v>
      </c>
      <c r="AQ29" s="219" t="s">
        <v>161</v>
      </c>
      <c r="AR29" s="220">
        <v>41804</v>
      </c>
      <c r="AS29" s="221">
        <v>7</v>
      </c>
    </row>
    <row r="30" spans="2:45" x14ac:dyDescent="0.3">
      <c r="B30" s="105" t="s">
        <v>95</v>
      </c>
      <c r="C30" s="105"/>
      <c r="D30" s="105">
        <f>SUM(P10:P35)</f>
        <v>61</v>
      </c>
      <c r="E30" s="105"/>
      <c r="I30" s="116">
        <f>1/15000*1000000</f>
        <v>66.666666666666671</v>
      </c>
      <c r="O30" s="179">
        <v>41830</v>
      </c>
      <c r="P30" s="114">
        <v>2</v>
      </c>
      <c r="Q30" s="103"/>
      <c r="R30" s="115" t="s">
        <v>136</v>
      </c>
      <c r="AI30" s="219" t="s">
        <v>150</v>
      </c>
      <c r="AJ30" s="220">
        <v>41797</v>
      </c>
      <c r="AK30" s="221">
        <v>549</v>
      </c>
      <c r="AM30" s="219" t="s">
        <v>158</v>
      </c>
      <c r="AN30" s="220">
        <v>41821</v>
      </c>
      <c r="AO30" s="221">
        <v>64</v>
      </c>
      <c r="AQ30" s="219" t="s">
        <v>161</v>
      </c>
      <c r="AR30" s="220">
        <v>41805</v>
      </c>
      <c r="AS30" s="221">
        <v>5</v>
      </c>
    </row>
    <row r="31" spans="2:45" x14ac:dyDescent="0.3">
      <c r="B31" s="105" t="s">
        <v>96</v>
      </c>
      <c r="C31" s="105"/>
      <c r="D31" s="175">
        <f>SUM(D29-D30)</f>
        <v>1119</v>
      </c>
      <c r="E31" s="175"/>
      <c r="O31" s="179">
        <v>41831</v>
      </c>
      <c r="P31" s="114">
        <v>1</v>
      </c>
      <c r="Q31" s="103"/>
      <c r="R31" s="110" t="s">
        <v>135</v>
      </c>
      <c r="AI31" s="219" t="s">
        <v>150</v>
      </c>
      <c r="AJ31" s="220">
        <v>41798</v>
      </c>
      <c r="AK31" s="221">
        <v>466</v>
      </c>
      <c r="AM31" s="219" t="s">
        <v>158</v>
      </c>
      <c r="AN31" s="220">
        <v>41822</v>
      </c>
      <c r="AO31" s="221">
        <v>107</v>
      </c>
      <c r="AQ31" s="219" t="s">
        <v>161</v>
      </c>
      <c r="AR31" s="220">
        <v>41806</v>
      </c>
      <c r="AS31" s="221">
        <v>22</v>
      </c>
    </row>
    <row r="32" spans="2:45" x14ac:dyDescent="0.3">
      <c r="O32" s="179">
        <v>41832</v>
      </c>
      <c r="P32" s="114">
        <v>2</v>
      </c>
      <c r="Q32" s="103"/>
      <c r="R32" s="110" t="s">
        <v>137</v>
      </c>
      <c r="S32" s="105"/>
      <c r="AI32" s="219" t="s">
        <v>150</v>
      </c>
      <c r="AJ32" s="220">
        <v>41799</v>
      </c>
      <c r="AK32" s="221">
        <v>451</v>
      </c>
      <c r="AM32" s="219" t="s">
        <v>158</v>
      </c>
      <c r="AN32" s="220">
        <v>41823</v>
      </c>
      <c r="AO32" s="221">
        <v>97</v>
      </c>
      <c r="AQ32" s="219" t="s">
        <v>161</v>
      </c>
      <c r="AR32" s="220">
        <v>41807</v>
      </c>
      <c r="AS32" s="221">
        <v>14</v>
      </c>
    </row>
    <row r="33" spans="15:45" x14ac:dyDescent="0.3">
      <c r="O33" s="179">
        <v>41833</v>
      </c>
      <c r="P33" s="114">
        <v>2</v>
      </c>
      <c r="Q33" s="103"/>
      <c r="R33" s="110" t="s">
        <v>138</v>
      </c>
      <c r="AI33" s="219" t="s">
        <v>150</v>
      </c>
      <c r="AJ33" s="220">
        <v>41800</v>
      </c>
      <c r="AK33" s="221">
        <v>204</v>
      </c>
      <c r="AM33" s="219" t="s">
        <v>158</v>
      </c>
      <c r="AN33" s="220">
        <v>41824</v>
      </c>
      <c r="AO33" s="221">
        <v>61</v>
      </c>
      <c r="AQ33" s="219" t="s">
        <v>161</v>
      </c>
      <c r="AR33" s="220">
        <v>41808</v>
      </c>
      <c r="AS33" s="221">
        <v>6</v>
      </c>
    </row>
    <row r="34" spans="15:45" x14ac:dyDescent="0.3">
      <c r="O34" s="181">
        <v>41834</v>
      </c>
      <c r="P34" s="182">
        <v>1</v>
      </c>
      <c r="Q34" s="183"/>
      <c r="R34" s="110" t="s">
        <v>110</v>
      </c>
      <c r="AI34" s="219" t="s">
        <v>150</v>
      </c>
      <c r="AJ34" s="220">
        <v>41801</v>
      </c>
      <c r="AK34" s="221">
        <v>163</v>
      </c>
      <c r="AM34" s="219" t="s">
        <v>158</v>
      </c>
      <c r="AN34" s="220">
        <v>41825</v>
      </c>
      <c r="AO34" s="221">
        <v>92</v>
      </c>
      <c r="AQ34" s="219" t="s">
        <v>161</v>
      </c>
      <c r="AR34" s="220">
        <v>41809</v>
      </c>
      <c r="AS34" s="221">
        <v>16</v>
      </c>
    </row>
    <row r="35" spans="15:45" x14ac:dyDescent="0.3">
      <c r="O35" s="181">
        <v>41835</v>
      </c>
      <c r="P35" s="182">
        <v>2</v>
      </c>
      <c r="Q35" s="110"/>
      <c r="R35" s="110" t="s">
        <v>129</v>
      </c>
      <c r="AI35" s="219" t="s">
        <v>150</v>
      </c>
      <c r="AJ35" s="220">
        <v>41802</v>
      </c>
      <c r="AK35" s="221">
        <v>241</v>
      </c>
      <c r="AM35" s="219" t="s">
        <v>158</v>
      </c>
      <c r="AN35" s="220">
        <v>41826</v>
      </c>
      <c r="AO35" s="221">
        <v>213</v>
      </c>
      <c r="AQ35" s="219" t="s">
        <v>161</v>
      </c>
      <c r="AR35" s="220">
        <v>41810</v>
      </c>
      <c r="AS35" s="221">
        <v>22</v>
      </c>
    </row>
    <row r="36" spans="15:45" x14ac:dyDescent="0.3">
      <c r="O36" s="111" t="s">
        <v>101</v>
      </c>
      <c r="P36" s="118"/>
      <c r="Q36" s="110"/>
      <c r="AI36" s="219" t="s">
        <v>150</v>
      </c>
      <c r="AJ36" s="220">
        <v>41803</v>
      </c>
      <c r="AK36" s="221">
        <v>587</v>
      </c>
      <c r="AM36" s="219" t="s">
        <v>158</v>
      </c>
      <c r="AN36" s="220">
        <v>41827</v>
      </c>
      <c r="AO36" s="221">
        <v>177</v>
      </c>
      <c r="AQ36" s="219" t="s">
        <v>161</v>
      </c>
      <c r="AR36" s="220">
        <v>41811</v>
      </c>
      <c r="AS36" s="221">
        <v>13</v>
      </c>
    </row>
    <row r="37" spans="15:45" x14ac:dyDescent="0.3">
      <c r="O37" s="107" t="s">
        <v>0</v>
      </c>
      <c r="P37" s="108" t="s">
        <v>116</v>
      </c>
      <c r="Q37" s="108" t="s">
        <v>102</v>
      </c>
      <c r="R37" s="109" t="s">
        <v>92</v>
      </c>
      <c r="AI37" s="219" t="s">
        <v>150</v>
      </c>
      <c r="AJ37" s="220">
        <v>41804</v>
      </c>
      <c r="AK37" s="221">
        <v>219</v>
      </c>
      <c r="AM37" s="219" t="s">
        <v>158</v>
      </c>
      <c r="AN37" s="220">
        <v>41828</v>
      </c>
      <c r="AO37" s="221">
        <v>243</v>
      </c>
      <c r="AQ37" s="219" t="s">
        <v>161</v>
      </c>
      <c r="AR37" s="220">
        <v>41812</v>
      </c>
      <c r="AS37" s="221">
        <v>24</v>
      </c>
    </row>
    <row r="38" spans="15:45" x14ac:dyDescent="0.3">
      <c r="O38" s="117">
        <v>41810</v>
      </c>
      <c r="P38" s="106">
        <v>1</v>
      </c>
      <c r="Q38" s="110" t="s">
        <v>104</v>
      </c>
      <c r="R38" s="110" t="s">
        <v>103</v>
      </c>
      <c r="AI38" s="219" t="s">
        <v>150</v>
      </c>
      <c r="AJ38" s="220">
        <v>41805</v>
      </c>
      <c r="AK38" s="221">
        <v>118</v>
      </c>
      <c r="AM38" s="219" t="s">
        <v>158</v>
      </c>
      <c r="AN38" s="220">
        <v>41829</v>
      </c>
      <c r="AO38" s="221">
        <v>286</v>
      </c>
      <c r="AQ38" s="219" t="s">
        <v>161</v>
      </c>
      <c r="AR38" s="220">
        <v>41813</v>
      </c>
      <c r="AS38" s="221">
        <v>23</v>
      </c>
    </row>
    <row r="39" spans="15:45" x14ac:dyDescent="0.3">
      <c r="O39" s="117">
        <v>41823</v>
      </c>
      <c r="P39" s="106">
        <v>1</v>
      </c>
      <c r="Q39" s="110" t="s">
        <v>111</v>
      </c>
      <c r="R39" s="110" t="s">
        <v>112</v>
      </c>
      <c r="AI39" s="219" t="s">
        <v>150</v>
      </c>
      <c r="AJ39" s="220">
        <v>41806</v>
      </c>
      <c r="AK39" s="221">
        <v>348</v>
      </c>
      <c r="AM39" s="219" t="s">
        <v>158</v>
      </c>
      <c r="AN39" s="220">
        <v>41830</v>
      </c>
      <c r="AO39" s="221">
        <v>195</v>
      </c>
      <c r="AQ39" s="219" t="s">
        <v>161</v>
      </c>
      <c r="AR39" s="220">
        <v>41814</v>
      </c>
      <c r="AS39" s="221">
        <v>29</v>
      </c>
    </row>
    <row r="40" spans="15:45" x14ac:dyDescent="0.3">
      <c r="O40" s="117">
        <v>41823</v>
      </c>
      <c r="P40" s="106">
        <v>1</v>
      </c>
      <c r="Q40" s="110" t="s">
        <v>113</v>
      </c>
      <c r="R40" s="110" t="s">
        <v>112</v>
      </c>
      <c r="AI40" s="219" t="s">
        <v>150</v>
      </c>
      <c r="AJ40" s="220">
        <v>41807</v>
      </c>
      <c r="AK40" s="221">
        <v>294</v>
      </c>
      <c r="AM40" s="219" t="s">
        <v>158</v>
      </c>
      <c r="AN40" s="220">
        <v>41831</v>
      </c>
      <c r="AO40" s="221">
        <v>240</v>
      </c>
      <c r="AQ40" s="219" t="s">
        <v>161</v>
      </c>
      <c r="AR40" s="220">
        <v>41815</v>
      </c>
      <c r="AS40" s="221">
        <v>39</v>
      </c>
    </row>
    <row r="41" spans="15:45" x14ac:dyDescent="0.3">
      <c r="O41" s="117">
        <v>41825</v>
      </c>
      <c r="P41" s="106">
        <v>1</v>
      </c>
      <c r="Q41" s="110" t="s">
        <v>122</v>
      </c>
      <c r="R41" s="110" t="s">
        <v>112</v>
      </c>
      <c r="AI41" s="219" t="s">
        <v>150</v>
      </c>
      <c r="AJ41" s="220">
        <v>41808</v>
      </c>
      <c r="AK41" s="221">
        <v>127</v>
      </c>
      <c r="AM41" s="219" t="s">
        <v>158</v>
      </c>
      <c r="AN41" s="220">
        <v>41832</v>
      </c>
      <c r="AO41" s="221">
        <v>138</v>
      </c>
      <c r="AQ41" s="219" t="s">
        <v>161</v>
      </c>
      <c r="AR41" s="220">
        <v>41816</v>
      </c>
      <c r="AS41" s="221">
        <v>36</v>
      </c>
    </row>
    <row r="42" spans="15:45" x14ac:dyDescent="0.3">
      <c r="O42" s="117">
        <v>41825</v>
      </c>
      <c r="P42" s="106">
        <v>1</v>
      </c>
      <c r="Q42" s="110" t="s">
        <v>114</v>
      </c>
      <c r="R42" s="110" t="s">
        <v>103</v>
      </c>
      <c r="AI42" s="219" t="s">
        <v>150</v>
      </c>
      <c r="AJ42" s="220">
        <v>41809</v>
      </c>
      <c r="AK42" s="221">
        <v>446</v>
      </c>
      <c r="AM42" s="219" t="s">
        <v>158</v>
      </c>
      <c r="AN42" s="220">
        <v>41833</v>
      </c>
      <c r="AO42" s="221">
        <v>144</v>
      </c>
      <c r="AQ42" s="219" t="s">
        <v>161</v>
      </c>
      <c r="AR42" s="220">
        <v>41817</v>
      </c>
      <c r="AS42" s="221">
        <v>37</v>
      </c>
    </row>
    <row r="43" spans="15:45" x14ac:dyDescent="0.3">
      <c r="O43" s="117">
        <v>41832</v>
      </c>
      <c r="P43" s="106">
        <v>1</v>
      </c>
      <c r="Q43" s="110" t="s">
        <v>115</v>
      </c>
      <c r="R43" s="110" t="s">
        <v>112</v>
      </c>
      <c r="AI43" s="219" t="s">
        <v>150</v>
      </c>
      <c r="AJ43" s="220">
        <v>41810</v>
      </c>
      <c r="AK43" s="221">
        <v>198</v>
      </c>
      <c r="AM43" s="219" t="s">
        <v>158</v>
      </c>
      <c r="AN43" s="220">
        <v>41834</v>
      </c>
      <c r="AO43" s="221">
        <v>245</v>
      </c>
      <c r="AQ43" s="219" t="s">
        <v>161</v>
      </c>
      <c r="AR43" s="220">
        <v>41818</v>
      </c>
      <c r="AS43" s="221">
        <v>44</v>
      </c>
    </row>
    <row r="44" spans="15:45" x14ac:dyDescent="0.3">
      <c r="O44" s="117">
        <v>41833</v>
      </c>
      <c r="P44" s="106">
        <v>17</v>
      </c>
      <c r="Q44" s="110" t="s">
        <v>117</v>
      </c>
      <c r="R44" s="110" t="s">
        <v>120</v>
      </c>
      <c r="AI44" s="219" t="s">
        <v>150</v>
      </c>
      <c r="AJ44" s="220">
        <v>41811</v>
      </c>
      <c r="AK44" s="221">
        <v>194</v>
      </c>
      <c r="AM44" s="219" t="s">
        <v>158</v>
      </c>
      <c r="AN44" s="220">
        <v>41835</v>
      </c>
      <c r="AO44" s="221">
        <v>230</v>
      </c>
      <c r="AQ44" s="219" t="s">
        <v>161</v>
      </c>
      <c r="AR44" s="220">
        <v>41819</v>
      </c>
      <c r="AS44" s="221">
        <v>73</v>
      </c>
    </row>
    <row r="45" spans="15:45" x14ac:dyDescent="0.3">
      <c r="AI45" s="219" t="s">
        <v>150</v>
      </c>
      <c r="AJ45" s="220">
        <v>41812</v>
      </c>
      <c r="AK45" s="221">
        <v>96</v>
      </c>
      <c r="AM45" s="219" t="s">
        <v>158</v>
      </c>
      <c r="AN45" s="220">
        <v>41836</v>
      </c>
      <c r="AO45" s="221">
        <v>146</v>
      </c>
      <c r="AQ45" s="219" t="s">
        <v>161</v>
      </c>
      <c r="AR45" s="220">
        <v>41820</v>
      </c>
      <c r="AS45" s="221">
        <v>67</v>
      </c>
    </row>
    <row r="46" spans="15:45" x14ac:dyDescent="0.3">
      <c r="O46" s="117">
        <v>41834</v>
      </c>
      <c r="P46" s="118">
        <v>2</v>
      </c>
      <c r="R46" s="116" t="s">
        <v>121</v>
      </c>
      <c r="AI46" s="219" t="s">
        <v>150</v>
      </c>
      <c r="AJ46" s="220">
        <v>41813</v>
      </c>
      <c r="AK46" s="221">
        <v>134</v>
      </c>
      <c r="AM46" s="219" t="s">
        <v>158</v>
      </c>
      <c r="AN46" s="220">
        <v>41837</v>
      </c>
      <c r="AO46" s="221">
        <v>125</v>
      </c>
      <c r="AQ46" s="219" t="s">
        <v>161</v>
      </c>
      <c r="AR46" s="220">
        <v>41821</v>
      </c>
      <c r="AS46" s="221">
        <v>83</v>
      </c>
    </row>
    <row r="47" spans="15:45" x14ac:dyDescent="0.3">
      <c r="O47" s="117">
        <v>41835</v>
      </c>
      <c r="P47" s="118">
        <v>2</v>
      </c>
      <c r="R47" s="116" t="s">
        <v>121</v>
      </c>
      <c r="AI47" s="219" t="s">
        <v>150</v>
      </c>
      <c r="AJ47" s="220">
        <v>41814</v>
      </c>
      <c r="AK47" s="221">
        <v>250</v>
      </c>
      <c r="AM47" s="219" t="s">
        <v>158</v>
      </c>
      <c r="AN47" s="220">
        <v>41838</v>
      </c>
      <c r="AO47" s="221">
        <v>167</v>
      </c>
      <c r="AQ47" s="219" t="s">
        <v>161</v>
      </c>
      <c r="AR47" s="220">
        <v>41822</v>
      </c>
      <c r="AS47" s="221">
        <v>93</v>
      </c>
    </row>
    <row r="48" spans="15:45" x14ac:dyDescent="0.3">
      <c r="P48" s="118"/>
      <c r="AI48" s="219" t="s">
        <v>150</v>
      </c>
      <c r="AJ48" s="220">
        <v>41815</v>
      </c>
      <c r="AK48" s="221">
        <v>126</v>
      </c>
      <c r="AM48" s="219" t="s">
        <v>158</v>
      </c>
      <c r="AN48" s="220">
        <v>41839</v>
      </c>
      <c r="AO48" s="221">
        <v>370</v>
      </c>
      <c r="AQ48" s="219" t="s">
        <v>161</v>
      </c>
      <c r="AR48" s="220">
        <v>41823</v>
      </c>
      <c r="AS48" s="221">
        <v>115</v>
      </c>
    </row>
    <row r="49" spans="16:45" x14ac:dyDescent="0.3">
      <c r="P49" s="118"/>
      <c r="AI49" s="219" t="s">
        <v>150</v>
      </c>
      <c r="AJ49" s="220">
        <v>41816</v>
      </c>
      <c r="AK49" s="221">
        <v>145</v>
      </c>
      <c r="AM49" s="219" t="s">
        <v>158</v>
      </c>
      <c r="AN49" s="220">
        <v>41840</v>
      </c>
      <c r="AO49" s="221">
        <v>521</v>
      </c>
      <c r="AQ49" s="219" t="s">
        <v>161</v>
      </c>
      <c r="AR49" s="220">
        <v>41824</v>
      </c>
      <c r="AS49" s="221">
        <v>81</v>
      </c>
    </row>
    <row r="50" spans="16:45" x14ac:dyDescent="0.3">
      <c r="AI50" s="219" t="s">
        <v>150</v>
      </c>
      <c r="AJ50" s="220">
        <v>41817</v>
      </c>
      <c r="AK50" s="221">
        <v>185</v>
      </c>
      <c r="AM50" s="219" t="s">
        <v>158</v>
      </c>
      <c r="AN50" s="220">
        <v>41841</v>
      </c>
      <c r="AO50" s="221">
        <v>434</v>
      </c>
      <c r="AQ50" s="219" t="s">
        <v>161</v>
      </c>
      <c r="AR50" s="220">
        <v>41825</v>
      </c>
      <c r="AS50" s="221">
        <v>91</v>
      </c>
    </row>
    <row r="51" spans="16:45" x14ac:dyDescent="0.3">
      <c r="AI51" s="219" t="s">
        <v>150</v>
      </c>
      <c r="AJ51" s="220">
        <v>41818</v>
      </c>
      <c r="AK51" s="221">
        <v>207</v>
      </c>
      <c r="AM51" s="219" t="s">
        <v>158</v>
      </c>
      <c r="AN51" s="220">
        <v>41842</v>
      </c>
      <c r="AO51" s="221">
        <v>124</v>
      </c>
      <c r="AQ51" s="219" t="s">
        <v>161</v>
      </c>
      <c r="AR51" s="220">
        <v>41826</v>
      </c>
      <c r="AS51" s="221">
        <v>139</v>
      </c>
    </row>
    <row r="52" spans="16:45" x14ac:dyDescent="0.3">
      <c r="AI52" s="219" t="s">
        <v>150</v>
      </c>
      <c r="AJ52" s="220">
        <v>41819</v>
      </c>
      <c r="AK52" s="221">
        <v>339</v>
      </c>
      <c r="AM52" s="219" t="s">
        <v>158</v>
      </c>
      <c r="AN52" s="220">
        <v>41843</v>
      </c>
      <c r="AO52" s="221">
        <v>231</v>
      </c>
      <c r="AQ52" s="219" t="s">
        <v>161</v>
      </c>
      <c r="AR52" s="220">
        <v>41827</v>
      </c>
      <c r="AS52" s="221">
        <v>128</v>
      </c>
    </row>
    <row r="53" spans="16:45" x14ac:dyDescent="0.3">
      <c r="AI53" s="219" t="s">
        <v>150</v>
      </c>
      <c r="AJ53" s="220">
        <v>41820</v>
      </c>
      <c r="AK53" s="221">
        <v>437</v>
      </c>
      <c r="AM53" s="219" t="s">
        <v>158</v>
      </c>
      <c r="AN53" s="220">
        <v>41844</v>
      </c>
      <c r="AO53" s="221">
        <v>306</v>
      </c>
      <c r="AQ53" s="219" t="s">
        <v>161</v>
      </c>
      <c r="AR53" s="220">
        <v>41828</v>
      </c>
      <c r="AS53" s="221">
        <v>109</v>
      </c>
    </row>
    <row r="54" spans="16:45" x14ac:dyDescent="0.3">
      <c r="AI54" s="219" t="s">
        <v>150</v>
      </c>
      <c r="AJ54" s="220">
        <v>41821</v>
      </c>
      <c r="AK54" s="221">
        <v>643</v>
      </c>
      <c r="AM54" s="219" t="s">
        <v>158</v>
      </c>
      <c r="AN54" s="220">
        <v>41845</v>
      </c>
      <c r="AO54" s="221">
        <v>244</v>
      </c>
      <c r="AQ54" s="219" t="s">
        <v>161</v>
      </c>
      <c r="AR54" s="220">
        <v>41829</v>
      </c>
      <c r="AS54" s="221">
        <v>117</v>
      </c>
    </row>
    <row r="55" spans="16:45" x14ac:dyDescent="0.3">
      <c r="AI55" s="219" t="s">
        <v>150</v>
      </c>
      <c r="AJ55" s="220">
        <v>41822</v>
      </c>
      <c r="AK55" s="221">
        <v>715</v>
      </c>
      <c r="AM55" s="219" t="s">
        <v>158</v>
      </c>
      <c r="AN55" s="220">
        <v>41846</v>
      </c>
      <c r="AO55" s="221">
        <v>348</v>
      </c>
      <c r="AQ55" s="219" t="s">
        <v>161</v>
      </c>
      <c r="AR55" s="220">
        <v>41830</v>
      </c>
      <c r="AS55" s="221">
        <v>275</v>
      </c>
    </row>
    <row r="56" spans="16:45" x14ac:dyDescent="0.3">
      <c r="AI56" s="219" t="s">
        <v>150</v>
      </c>
      <c r="AJ56" s="220">
        <v>41823</v>
      </c>
      <c r="AK56" s="221">
        <v>446</v>
      </c>
      <c r="AM56" s="219" t="s">
        <v>158</v>
      </c>
      <c r="AN56" s="220">
        <v>41847</v>
      </c>
      <c r="AO56" s="221">
        <v>294</v>
      </c>
      <c r="AQ56" s="219" t="s">
        <v>161</v>
      </c>
      <c r="AR56" s="220">
        <v>41831</v>
      </c>
      <c r="AS56" s="221">
        <v>211</v>
      </c>
    </row>
    <row r="57" spans="16:45" x14ac:dyDescent="0.3">
      <c r="AI57" s="219" t="s">
        <v>150</v>
      </c>
      <c r="AJ57" s="220">
        <v>41824</v>
      </c>
      <c r="AK57" s="221">
        <v>349</v>
      </c>
      <c r="AM57" s="219" t="s">
        <v>158</v>
      </c>
      <c r="AN57" s="220">
        <v>41848</v>
      </c>
      <c r="AO57" s="221">
        <v>153</v>
      </c>
      <c r="AQ57" s="219" t="s">
        <v>161</v>
      </c>
      <c r="AR57" s="220">
        <v>41832</v>
      </c>
      <c r="AS57" s="221">
        <v>216</v>
      </c>
    </row>
    <row r="58" spans="16:45" x14ac:dyDescent="0.3">
      <c r="AI58" s="219" t="s">
        <v>150</v>
      </c>
      <c r="AJ58" s="220">
        <v>41825</v>
      </c>
      <c r="AK58" s="221">
        <v>334</v>
      </c>
      <c r="AM58" s="219" t="s">
        <v>158</v>
      </c>
      <c r="AN58" s="220">
        <v>41849</v>
      </c>
      <c r="AO58" s="221">
        <v>163</v>
      </c>
      <c r="AQ58" s="219" t="s">
        <v>161</v>
      </c>
      <c r="AR58" s="220">
        <v>41833</v>
      </c>
      <c r="AS58" s="221">
        <v>204</v>
      </c>
    </row>
    <row r="59" spans="16:45" x14ac:dyDescent="0.3">
      <c r="AI59" s="219" t="s">
        <v>150</v>
      </c>
      <c r="AJ59" s="220">
        <v>41826</v>
      </c>
      <c r="AK59" s="221">
        <v>396</v>
      </c>
      <c r="AM59" s="219" t="s">
        <v>158</v>
      </c>
      <c r="AN59" s="220">
        <v>41850</v>
      </c>
      <c r="AO59" s="221">
        <v>105</v>
      </c>
      <c r="AQ59" s="219" t="s">
        <v>161</v>
      </c>
      <c r="AR59" s="220">
        <v>41834</v>
      </c>
      <c r="AS59" s="221">
        <v>261</v>
      </c>
    </row>
    <row r="60" spans="16:45" x14ac:dyDescent="0.3">
      <c r="AI60" s="219" t="s">
        <v>150</v>
      </c>
      <c r="AJ60" s="220">
        <v>41827</v>
      </c>
      <c r="AK60" s="221">
        <v>373</v>
      </c>
      <c r="AM60" s="219" t="s">
        <v>158</v>
      </c>
      <c r="AN60" s="220">
        <v>41851</v>
      </c>
      <c r="AO60" s="221">
        <v>93</v>
      </c>
      <c r="AQ60" s="219" t="s">
        <v>161</v>
      </c>
      <c r="AR60" s="220">
        <v>41835</v>
      </c>
      <c r="AS60" s="221">
        <v>225</v>
      </c>
    </row>
    <row r="61" spans="16:45" x14ac:dyDescent="0.3">
      <c r="AI61" s="219" t="s">
        <v>150</v>
      </c>
      <c r="AJ61" s="220">
        <v>41828</v>
      </c>
      <c r="AK61" s="221">
        <v>454</v>
      </c>
      <c r="AM61" s="219" t="s">
        <v>158</v>
      </c>
      <c r="AN61" s="220">
        <v>41852</v>
      </c>
      <c r="AO61" s="221">
        <v>96</v>
      </c>
      <c r="AQ61" s="219" t="s">
        <v>161</v>
      </c>
      <c r="AR61" s="220">
        <v>41836</v>
      </c>
      <c r="AS61" s="221">
        <v>210</v>
      </c>
    </row>
    <row r="62" spans="16:45" x14ac:dyDescent="0.3">
      <c r="AI62" s="219" t="s">
        <v>150</v>
      </c>
      <c r="AJ62" s="220">
        <v>41829</v>
      </c>
      <c r="AK62" s="221">
        <v>790</v>
      </c>
      <c r="AM62" s="219" t="s">
        <v>158</v>
      </c>
      <c r="AN62" s="220">
        <v>41853</v>
      </c>
      <c r="AO62" s="221">
        <v>105</v>
      </c>
      <c r="AQ62" s="219" t="s">
        <v>161</v>
      </c>
      <c r="AR62" s="220">
        <v>41837</v>
      </c>
      <c r="AS62" s="221">
        <v>223</v>
      </c>
    </row>
    <row r="63" spans="16:45" x14ac:dyDescent="0.3">
      <c r="AI63" s="219" t="s">
        <v>150</v>
      </c>
      <c r="AJ63" s="220">
        <v>41830</v>
      </c>
      <c r="AK63" s="221">
        <v>1027</v>
      </c>
      <c r="AM63" s="219" t="s">
        <v>158</v>
      </c>
      <c r="AN63" s="220">
        <v>41854</v>
      </c>
      <c r="AO63" s="221">
        <v>96</v>
      </c>
      <c r="AQ63" s="219" t="s">
        <v>161</v>
      </c>
      <c r="AR63" s="220">
        <v>41838</v>
      </c>
      <c r="AS63" s="221">
        <v>147</v>
      </c>
    </row>
    <row r="64" spans="16:45" x14ac:dyDescent="0.3">
      <c r="AI64" s="219" t="s">
        <v>150</v>
      </c>
      <c r="AJ64" s="220">
        <v>41831</v>
      </c>
      <c r="AK64" s="221">
        <v>229</v>
      </c>
      <c r="AM64" s="219" t="s">
        <v>158</v>
      </c>
      <c r="AN64" s="220">
        <v>41855</v>
      </c>
      <c r="AO64" s="221">
        <v>140</v>
      </c>
      <c r="AQ64" s="219" t="s">
        <v>161</v>
      </c>
      <c r="AR64" s="220">
        <v>41839</v>
      </c>
      <c r="AS64" s="221">
        <v>126</v>
      </c>
    </row>
    <row r="65" spans="35:45" x14ac:dyDescent="0.3">
      <c r="AI65" s="219" t="s">
        <v>150</v>
      </c>
      <c r="AJ65" s="220">
        <v>41832</v>
      </c>
      <c r="AK65" s="221">
        <v>276</v>
      </c>
      <c r="AM65" s="219" t="s">
        <v>158</v>
      </c>
      <c r="AN65" s="220">
        <v>41856</v>
      </c>
      <c r="AO65" s="221">
        <v>164</v>
      </c>
      <c r="AQ65" s="219" t="s">
        <v>161</v>
      </c>
      <c r="AR65" s="220">
        <v>41840</v>
      </c>
      <c r="AS65" s="221">
        <v>116</v>
      </c>
    </row>
    <row r="66" spans="35:45" x14ac:dyDescent="0.3">
      <c r="AI66" s="219" t="s">
        <v>150</v>
      </c>
      <c r="AJ66" s="220">
        <v>41833</v>
      </c>
      <c r="AK66" s="221">
        <v>500</v>
      </c>
      <c r="AM66" s="219" t="s">
        <v>158</v>
      </c>
      <c r="AN66" s="220">
        <v>41857</v>
      </c>
      <c r="AO66" s="221">
        <v>51</v>
      </c>
      <c r="AQ66" s="219" t="s">
        <v>161</v>
      </c>
      <c r="AR66" s="220">
        <v>41841</v>
      </c>
      <c r="AS66" s="221">
        <v>160</v>
      </c>
    </row>
    <row r="67" spans="35:45" x14ac:dyDescent="0.3">
      <c r="AI67" s="219" t="s">
        <v>150</v>
      </c>
      <c r="AJ67" s="220">
        <v>41834</v>
      </c>
      <c r="AK67" s="221">
        <v>498</v>
      </c>
      <c r="AM67" s="219" t="s">
        <v>158</v>
      </c>
      <c r="AN67" s="220">
        <v>41858</v>
      </c>
      <c r="AO67" s="221">
        <v>120</v>
      </c>
      <c r="AQ67" s="219" t="s">
        <v>161</v>
      </c>
      <c r="AR67" s="220">
        <v>41842</v>
      </c>
      <c r="AS67" s="221">
        <v>161</v>
      </c>
    </row>
    <row r="68" spans="35:45" x14ac:dyDescent="0.3">
      <c r="AI68" s="219" t="s">
        <v>150</v>
      </c>
      <c r="AJ68" s="220">
        <v>41835</v>
      </c>
      <c r="AK68" s="221">
        <v>738</v>
      </c>
      <c r="AM68" s="219" t="s">
        <v>158</v>
      </c>
      <c r="AN68" s="220">
        <v>41859</v>
      </c>
      <c r="AO68" s="221">
        <v>101</v>
      </c>
      <c r="AQ68" s="219" t="s">
        <v>161</v>
      </c>
      <c r="AR68" s="220">
        <v>41843</v>
      </c>
      <c r="AS68" s="221">
        <v>117</v>
      </c>
    </row>
    <row r="69" spans="35:45" x14ac:dyDescent="0.3">
      <c r="AI69" s="219" t="s">
        <v>150</v>
      </c>
      <c r="AJ69" s="220">
        <v>41836</v>
      </c>
      <c r="AK69" s="221">
        <v>843</v>
      </c>
      <c r="AM69" s="219" t="s">
        <v>158</v>
      </c>
      <c r="AN69" s="220">
        <v>41860</v>
      </c>
      <c r="AO69" s="221">
        <v>125</v>
      </c>
      <c r="AQ69" s="219" t="s">
        <v>161</v>
      </c>
      <c r="AR69" s="220">
        <v>41844</v>
      </c>
      <c r="AS69" s="221">
        <v>82</v>
      </c>
    </row>
    <row r="70" spans="35:45" x14ac:dyDescent="0.3">
      <c r="AI70" s="219" t="s">
        <v>150</v>
      </c>
      <c r="AJ70" s="220">
        <v>41837</v>
      </c>
      <c r="AK70" s="221">
        <v>679</v>
      </c>
      <c r="AM70" s="219" t="s">
        <v>158</v>
      </c>
      <c r="AN70" s="220">
        <v>41861</v>
      </c>
      <c r="AO70" s="221">
        <v>170</v>
      </c>
      <c r="AQ70" s="219" t="s">
        <v>161</v>
      </c>
      <c r="AR70" s="220">
        <v>41845</v>
      </c>
      <c r="AS70" s="221">
        <v>90</v>
      </c>
    </row>
    <row r="71" spans="35:45" x14ac:dyDescent="0.3">
      <c r="AI71" s="219" t="s">
        <v>150</v>
      </c>
      <c r="AJ71" s="220">
        <v>41838</v>
      </c>
      <c r="AK71" s="221">
        <v>693</v>
      </c>
      <c r="AM71" s="219" t="s">
        <v>158</v>
      </c>
      <c r="AN71" s="220">
        <v>41862</v>
      </c>
      <c r="AO71" s="221">
        <v>150</v>
      </c>
      <c r="AQ71" s="219" t="s">
        <v>161</v>
      </c>
      <c r="AR71" s="220">
        <v>41846</v>
      </c>
      <c r="AS71" s="221">
        <v>159</v>
      </c>
    </row>
    <row r="72" spans="35:45" x14ac:dyDescent="0.3">
      <c r="AI72" s="219" t="s">
        <v>150</v>
      </c>
      <c r="AJ72" s="220">
        <v>41839</v>
      </c>
      <c r="AK72" s="221">
        <v>647</v>
      </c>
      <c r="AM72" s="219" t="s">
        <v>158</v>
      </c>
      <c r="AN72" s="220">
        <v>41863</v>
      </c>
      <c r="AO72" s="221">
        <v>200</v>
      </c>
      <c r="AQ72" s="219" t="s">
        <v>161</v>
      </c>
      <c r="AR72" s="220">
        <v>41847</v>
      </c>
      <c r="AS72" s="221">
        <v>114</v>
      </c>
    </row>
    <row r="73" spans="35:45" x14ac:dyDescent="0.3">
      <c r="AI73" s="219" t="s">
        <v>150</v>
      </c>
      <c r="AJ73" s="220">
        <v>41840</v>
      </c>
      <c r="AK73" s="221">
        <v>498</v>
      </c>
      <c r="AM73" s="219" t="s">
        <v>158</v>
      </c>
      <c r="AN73" s="220">
        <v>41864</v>
      </c>
      <c r="AO73" s="221">
        <v>141</v>
      </c>
      <c r="AQ73" s="219" t="s">
        <v>161</v>
      </c>
      <c r="AR73" s="220">
        <v>41848</v>
      </c>
      <c r="AS73" s="221">
        <v>145</v>
      </c>
    </row>
    <row r="74" spans="35:45" x14ac:dyDescent="0.3">
      <c r="AI74" s="219" t="s">
        <v>150</v>
      </c>
      <c r="AJ74" s="220">
        <v>41841</v>
      </c>
      <c r="AK74" s="221">
        <v>603</v>
      </c>
      <c r="AM74" s="219" t="s">
        <v>158</v>
      </c>
      <c r="AN74" s="220">
        <v>41865</v>
      </c>
      <c r="AO74" s="221">
        <v>125</v>
      </c>
      <c r="AQ74" s="219" t="s">
        <v>161</v>
      </c>
      <c r="AR74" s="220">
        <v>41849</v>
      </c>
      <c r="AS74" s="221">
        <v>149</v>
      </c>
    </row>
    <row r="75" spans="35:45" x14ac:dyDescent="0.3">
      <c r="AI75" s="219" t="s">
        <v>150</v>
      </c>
      <c r="AJ75" s="220">
        <v>41842</v>
      </c>
      <c r="AK75" s="221">
        <v>607</v>
      </c>
      <c r="AM75" s="219" t="s">
        <v>158</v>
      </c>
      <c r="AN75" s="220">
        <v>41866</v>
      </c>
      <c r="AO75" s="221">
        <v>83</v>
      </c>
      <c r="AQ75" s="219" t="s">
        <v>161</v>
      </c>
      <c r="AR75" s="220">
        <v>41850</v>
      </c>
      <c r="AS75" s="221">
        <v>133</v>
      </c>
    </row>
    <row r="76" spans="35:45" x14ac:dyDescent="0.3">
      <c r="AI76" s="219" t="s">
        <v>150</v>
      </c>
      <c r="AJ76" s="220">
        <v>41843</v>
      </c>
      <c r="AK76" s="221">
        <v>674</v>
      </c>
      <c r="AM76" s="219" t="s">
        <v>158</v>
      </c>
      <c r="AN76" s="220">
        <v>41867</v>
      </c>
      <c r="AO76" s="221">
        <v>61</v>
      </c>
      <c r="AQ76" s="219" t="s">
        <v>161</v>
      </c>
      <c r="AR76" s="220">
        <v>41851</v>
      </c>
      <c r="AS76" s="221">
        <v>203</v>
      </c>
    </row>
    <row r="77" spans="35:45" x14ac:dyDescent="0.3">
      <c r="AI77" s="219" t="s">
        <v>150</v>
      </c>
      <c r="AJ77" s="220">
        <v>41844</v>
      </c>
      <c r="AK77" s="221">
        <v>319</v>
      </c>
      <c r="AM77" s="219" t="s">
        <v>158</v>
      </c>
      <c r="AN77" s="220">
        <v>41868</v>
      </c>
      <c r="AO77" s="221">
        <v>94</v>
      </c>
      <c r="AQ77" s="219" t="s">
        <v>161</v>
      </c>
      <c r="AR77" s="220">
        <v>41852</v>
      </c>
      <c r="AS77" s="221">
        <v>118</v>
      </c>
    </row>
    <row r="78" spans="35:45" x14ac:dyDescent="0.3">
      <c r="AI78" s="219" t="s">
        <v>150</v>
      </c>
      <c r="AJ78" s="220">
        <v>41845</v>
      </c>
      <c r="AK78" s="221">
        <v>302</v>
      </c>
      <c r="AM78" s="219" t="s">
        <v>158</v>
      </c>
      <c r="AN78" s="220">
        <v>41869</v>
      </c>
      <c r="AO78" s="221">
        <v>73</v>
      </c>
      <c r="AQ78" s="219" t="s">
        <v>161</v>
      </c>
      <c r="AR78" s="220">
        <v>41853</v>
      </c>
      <c r="AS78" s="221">
        <v>162</v>
      </c>
    </row>
    <row r="79" spans="35:45" x14ac:dyDescent="0.3">
      <c r="AI79" s="219" t="s">
        <v>150</v>
      </c>
      <c r="AJ79" s="220">
        <v>41846</v>
      </c>
      <c r="AK79" s="221">
        <v>403</v>
      </c>
      <c r="AM79" s="219" t="s">
        <v>158</v>
      </c>
      <c r="AN79" s="220">
        <v>41870</v>
      </c>
      <c r="AO79" s="221">
        <v>112</v>
      </c>
      <c r="AQ79" s="219" t="s">
        <v>161</v>
      </c>
      <c r="AR79" s="220">
        <v>41854</v>
      </c>
      <c r="AS79" s="221">
        <v>120</v>
      </c>
    </row>
    <row r="80" spans="35:45" x14ac:dyDescent="0.3">
      <c r="AI80" s="219" t="s">
        <v>150</v>
      </c>
      <c r="AJ80" s="220">
        <v>41847</v>
      </c>
      <c r="AK80" s="221">
        <v>365</v>
      </c>
      <c r="AM80" s="219" t="s">
        <v>158</v>
      </c>
      <c r="AN80" s="220">
        <v>41871</v>
      </c>
      <c r="AO80" s="221">
        <v>63</v>
      </c>
      <c r="AQ80" s="219" t="s">
        <v>161</v>
      </c>
      <c r="AR80" s="220">
        <v>41855</v>
      </c>
      <c r="AS80" s="221">
        <v>90</v>
      </c>
    </row>
    <row r="81" spans="35:45" x14ac:dyDescent="0.3">
      <c r="AI81" s="219" t="s">
        <v>150</v>
      </c>
      <c r="AJ81" s="220">
        <v>41848</v>
      </c>
      <c r="AK81" s="221">
        <v>301</v>
      </c>
      <c r="AM81" s="219" t="s">
        <v>158</v>
      </c>
      <c r="AN81" s="220">
        <v>41872</v>
      </c>
      <c r="AO81" s="221">
        <v>106</v>
      </c>
      <c r="AQ81" s="219" t="s">
        <v>161</v>
      </c>
      <c r="AR81" s="220">
        <v>41856</v>
      </c>
      <c r="AS81" s="221">
        <v>76</v>
      </c>
    </row>
    <row r="82" spans="35:45" x14ac:dyDescent="0.3">
      <c r="AI82" s="219" t="s">
        <v>150</v>
      </c>
      <c r="AJ82" s="220">
        <v>41849</v>
      </c>
      <c r="AK82" s="221">
        <v>385</v>
      </c>
      <c r="AM82" s="219" t="s">
        <v>158</v>
      </c>
      <c r="AN82" s="220">
        <v>41873</v>
      </c>
      <c r="AO82" s="221">
        <v>57</v>
      </c>
      <c r="AQ82" s="219" t="s">
        <v>161</v>
      </c>
      <c r="AR82" s="220">
        <v>41857</v>
      </c>
      <c r="AS82" s="221">
        <v>112</v>
      </c>
    </row>
    <row r="83" spans="35:45" x14ac:dyDescent="0.3">
      <c r="AI83" s="219" t="s">
        <v>150</v>
      </c>
      <c r="AJ83" s="220">
        <v>41850</v>
      </c>
      <c r="AK83" s="221">
        <v>309</v>
      </c>
      <c r="AM83" s="219" t="s">
        <v>158</v>
      </c>
      <c r="AN83" s="220">
        <v>41874</v>
      </c>
      <c r="AO83" s="221">
        <v>95</v>
      </c>
      <c r="AQ83" s="219" t="s">
        <v>161</v>
      </c>
      <c r="AR83" s="220">
        <v>41858</v>
      </c>
      <c r="AS83" s="221">
        <v>138</v>
      </c>
    </row>
    <row r="84" spans="35:45" x14ac:dyDescent="0.3">
      <c r="AI84" s="219" t="s">
        <v>150</v>
      </c>
      <c r="AJ84" s="220">
        <v>41851</v>
      </c>
      <c r="AK84" s="221">
        <v>202</v>
      </c>
      <c r="AM84" s="219" t="s">
        <v>158</v>
      </c>
      <c r="AN84" s="220">
        <v>41875</v>
      </c>
      <c r="AO84" s="221">
        <v>83</v>
      </c>
      <c r="AQ84" s="219" t="s">
        <v>161</v>
      </c>
      <c r="AR84" s="220">
        <v>41859</v>
      </c>
      <c r="AS84" s="221">
        <v>106</v>
      </c>
    </row>
    <row r="85" spans="35:45" x14ac:dyDescent="0.3">
      <c r="AI85" s="219" t="s">
        <v>150</v>
      </c>
      <c r="AJ85" s="220">
        <v>41852</v>
      </c>
      <c r="AK85" s="221">
        <v>196</v>
      </c>
      <c r="AM85" s="219" t="s">
        <v>158</v>
      </c>
      <c r="AN85" s="220">
        <v>41876</v>
      </c>
      <c r="AO85" s="221">
        <v>71</v>
      </c>
      <c r="AQ85" s="219" t="s">
        <v>161</v>
      </c>
      <c r="AR85" s="220">
        <v>41860</v>
      </c>
      <c r="AS85" s="221">
        <v>65</v>
      </c>
    </row>
    <row r="86" spans="35:45" x14ac:dyDescent="0.3">
      <c r="AI86" s="219" t="s">
        <v>150</v>
      </c>
      <c r="AJ86" s="220">
        <v>41853</v>
      </c>
      <c r="AK86" s="221">
        <v>213</v>
      </c>
      <c r="AM86" s="219" t="s">
        <v>158</v>
      </c>
      <c r="AN86" s="220">
        <v>41877</v>
      </c>
      <c r="AO86" s="221">
        <v>50</v>
      </c>
      <c r="AQ86" s="219" t="s">
        <v>161</v>
      </c>
      <c r="AR86" s="220">
        <v>41861</v>
      </c>
      <c r="AS86" s="221">
        <v>46</v>
      </c>
    </row>
    <row r="87" spans="35:45" x14ac:dyDescent="0.3">
      <c r="AI87" s="219" t="s">
        <v>150</v>
      </c>
      <c r="AJ87" s="220">
        <v>41854</v>
      </c>
      <c r="AK87" s="221">
        <v>275</v>
      </c>
      <c r="AM87" s="219" t="s">
        <v>158</v>
      </c>
      <c r="AN87" s="220">
        <v>41878</v>
      </c>
      <c r="AO87" s="221">
        <v>52</v>
      </c>
      <c r="AQ87" s="219" t="s">
        <v>161</v>
      </c>
      <c r="AR87" s="220">
        <v>41862</v>
      </c>
      <c r="AS87" s="221">
        <v>51</v>
      </c>
    </row>
    <row r="88" spans="35:45" x14ac:dyDescent="0.3">
      <c r="AI88" s="219" t="s">
        <v>150</v>
      </c>
      <c r="AJ88" s="220">
        <v>41855</v>
      </c>
      <c r="AK88" s="221">
        <v>192</v>
      </c>
      <c r="AM88" s="219" t="s">
        <v>158</v>
      </c>
      <c r="AN88" s="220">
        <v>41879</v>
      </c>
      <c r="AO88" s="221">
        <v>47</v>
      </c>
      <c r="AQ88" s="219" t="s">
        <v>161</v>
      </c>
      <c r="AR88" s="220">
        <v>41863</v>
      </c>
      <c r="AS88" s="221">
        <v>92</v>
      </c>
    </row>
    <row r="89" spans="35:45" x14ac:dyDescent="0.3">
      <c r="AI89" s="219" t="s">
        <v>150</v>
      </c>
      <c r="AJ89" s="220">
        <v>41856</v>
      </c>
      <c r="AK89" s="221">
        <v>194</v>
      </c>
      <c r="AM89" s="219" t="s">
        <v>158</v>
      </c>
      <c r="AN89" s="220">
        <v>41880</v>
      </c>
      <c r="AO89" s="221">
        <v>33</v>
      </c>
      <c r="AQ89" s="219" t="s">
        <v>161</v>
      </c>
      <c r="AR89" s="220">
        <v>41864</v>
      </c>
      <c r="AS89" s="221">
        <v>112</v>
      </c>
    </row>
    <row r="90" spans="35:45" x14ac:dyDescent="0.3">
      <c r="AI90" s="219" t="s">
        <v>150</v>
      </c>
      <c r="AJ90" s="220">
        <v>41857</v>
      </c>
      <c r="AK90" s="221">
        <v>137</v>
      </c>
      <c r="AM90" s="219" t="s">
        <v>158</v>
      </c>
      <c r="AN90" s="220">
        <v>41881</v>
      </c>
      <c r="AO90" s="221">
        <v>54</v>
      </c>
      <c r="AQ90" s="219" t="s">
        <v>161</v>
      </c>
      <c r="AR90" s="220">
        <v>41865</v>
      </c>
      <c r="AS90" s="221">
        <v>115</v>
      </c>
    </row>
    <row r="91" spans="35:45" x14ac:dyDescent="0.3">
      <c r="AI91" s="219" t="s">
        <v>150</v>
      </c>
      <c r="AJ91" s="220">
        <v>41858</v>
      </c>
      <c r="AK91" s="221">
        <v>157</v>
      </c>
      <c r="AM91" s="219" t="s">
        <v>158</v>
      </c>
      <c r="AN91" s="220">
        <v>41882</v>
      </c>
      <c r="AO91" s="221">
        <v>62</v>
      </c>
      <c r="AQ91" s="219" t="s">
        <v>161</v>
      </c>
      <c r="AR91" s="220">
        <v>41866</v>
      </c>
      <c r="AS91" s="221">
        <v>74</v>
      </c>
    </row>
    <row r="92" spans="35:45" x14ac:dyDescent="0.3">
      <c r="AI92" s="219" t="s">
        <v>150</v>
      </c>
      <c r="AJ92" s="220">
        <v>41859</v>
      </c>
      <c r="AK92" s="221">
        <v>317</v>
      </c>
      <c r="AM92" s="219" t="s">
        <v>158</v>
      </c>
      <c r="AN92" s="220">
        <v>41883</v>
      </c>
      <c r="AO92" s="221">
        <v>54</v>
      </c>
      <c r="AQ92" s="219" t="s">
        <v>161</v>
      </c>
      <c r="AR92" s="220">
        <v>41867</v>
      </c>
      <c r="AS92" s="221">
        <v>40</v>
      </c>
    </row>
    <row r="93" spans="35:45" x14ac:dyDescent="0.3">
      <c r="AI93" s="219" t="s">
        <v>150</v>
      </c>
      <c r="AJ93" s="220">
        <v>41860</v>
      </c>
      <c r="AK93" s="221">
        <v>95</v>
      </c>
      <c r="AM93" s="219" t="s">
        <v>158</v>
      </c>
      <c r="AN93" s="220">
        <v>41884</v>
      </c>
      <c r="AO93" s="221">
        <v>63</v>
      </c>
      <c r="AQ93" s="219" t="s">
        <v>161</v>
      </c>
      <c r="AR93" s="220">
        <v>41868</v>
      </c>
      <c r="AS93" s="221">
        <v>67</v>
      </c>
    </row>
    <row r="94" spans="35:45" x14ac:dyDescent="0.3">
      <c r="AI94" s="219" t="s">
        <v>150</v>
      </c>
      <c r="AJ94" s="220">
        <v>41861</v>
      </c>
      <c r="AK94" s="221">
        <v>113</v>
      </c>
      <c r="AM94" s="219" t="s">
        <v>158</v>
      </c>
      <c r="AN94" s="220">
        <v>41885</v>
      </c>
      <c r="AO94" s="221">
        <v>32</v>
      </c>
      <c r="AQ94" s="219" t="s">
        <v>161</v>
      </c>
      <c r="AR94" s="220">
        <v>41869</v>
      </c>
      <c r="AS94" s="221">
        <v>56</v>
      </c>
    </row>
    <row r="95" spans="35:45" x14ac:dyDescent="0.3">
      <c r="AI95" s="219" t="s">
        <v>150</v>
      </c>
      <c r="AJ95" s="220">
        <v>41862</v>
      </c>
      <c r="AK95" s="221">
        <v>156</v>
      </c>
      <c r="AM95" s="219" t="s">
        <v>158</v>
      </c>
      <c r="AN95" s="220">
        <v>41886</v>
      </c>
      <c r="AO95" s="221">
        <v>15</v>
      </c>
      <c r="AQ95" s="219" t="s">
        <v>161</v>
      </c>
      <c r="AR95" s="220">
        <v>41870</v>
      </c>
      <c r="AS95" s="221">
        <v>47</v>
      </c>
    </row>
    <row r="96" spans="35:45" x14ac:dyDescent="0.3">
      <c r="AI96" s="219" t="s">
        <v>150</v>
      </c>
      <c r="AJ96" s="220">
        <v>41863</v>
      </c>
      <c r="AK96" s="221">
        <v>210</v>
      </c>
      <c r="AM96" s="219" t="s">
        <v>158</v>
      </c>
      <c r="AN96" s="220">
        <v>41887</v>
      </c>
      <c r="AO96" s="221">
        <v>24</v>
      </c>
      <c r="AQ96" s="219" t="s">
        <v>161</v>
      </c>
      <c r="AR96" s="220">
        <v>41871</v>
      </c>
      <c r="AS96" s="221">
        <v>54</v>
      </c>
    </row>
    <row r="97" spans="35:45" x14ac:dyDescent="0.3">
      <c r="AI97" s="219" t="s">
        <v>150</v>
      </c>
      <c r="AJ97" s="220">
        <v>41864</v>
      </c>
      <c r="AK97" s="221">
        <v>241</v>
      </c>
      <c r="AM97" s="219" t="s">
        <v>158</v>
      </c>
      <c r="AN97" s="220">
        <v>41888</v>
      </c>
      <c r="AO97" s="221">
        <v>33</v>
      </c>
      <c r="AQ97" s="219" t="s">
        <v>161</v>
      </c>
      <c r="AR97" s="220">
        <v>41872</v>
      </c>
      <c r="AS97" s="221">
        <v>52</v>
      </c>
    </row>
    <row r="98" spans="35:45" x14ac:dyDescent="0.3">
      <c r="AI98" s="219" t="s">
        <v>150</v>
      </c>
      <c r="AJ98" s="220">
        <v>41865</v>
      </c>
      <c r="AK98" s="221">
        <v>160</v>
      </c>
      <c r="AM98" s="219" t="s">
        <v>158</v>
      </c>
      <c r="AN98" s="220">
        <v>41889</v>
      </c>
      <c r="AO98" s="221">
        <v>42</v>
      </c>
      <c r="AQ98" s="219" t="s">
        <v>161</v>
      </c>
      <c r="AR98" s="220">
        <v>41873</v>
      </c>
      <c r="AS98" s="221">
        <v>88</v>
      </c>
    </row>
    <row r="99" spans="35:45" x14ac:dyDescent="0.3">
      <c r="AI99" s="219" t="s">
        <v>150</v>
      </c>
      <c r="AJ99" s="220">
        <v>41866</v>
      </c>
      <c r="AK99" s="221">
        <v>506</v>
      </c>
      <c r="AM99" s="219" t="s">
        <v>158</v>
      </c>
      <c r="AN99" s="220">
        <v>41890</v>
      </c>
      <c r="AO99" s="221">
        <v>36</v>
      </c>
      <c r="AQ99" s="219" t="s">
        <v>161</v>
      </c>
      <c r="AR99" s="220">
        <v>41874</v>
      </c>
      <c r="AS99" s="221">
        <v>60</v>
      </c>
    </row>
    <row r="100" spans="35:45" x14ac:dyDescent="0.3">
      <c r="AI100" s="219" t="s">
        <v>150</v>
      </c>
      <c r="AJ100" s="220">
        <v>41867</v>
      </c>
      <c r="AK100" s="221">
        <v>252</v>
      </c>
      <c r="AM100" s="219" t="s">
        <v>158</v>
      </c>
      <c r="AN100" s="220">
        <v>41891</v>
      </c>
      <c r="AO100" s="221">
        <v>36</v>
      </c>
      <c r="AQ100" s="219" t="s">
        <v>161</v>
      </c>
      <c r="AR100" s="220">
        <v>41875</v>
      </c>
      <c r="AS100" s="221">
        <v>50</v>
      </c>
    </row>
    <row r="101" spans="35:45" x14ac:dyDescent="0.3">
      <c r="AI101" s="219" t="s">
        <v>150</v>
      </c>
      <c r="AJ101" s="220">
        <v>41868</v>
      </c>
      <c r="AK101" s="221">
        <v>147</v>
      </c>
      <c r="AM101" s="219" t="s">
        <v>158</v>
      </c>
      <c r="AN101" s="220">
        <v>41892</v>
      </c>
      <c r="AO101" s="221">
        <v>35</v>
      </c>
      <c r="AQ101" s="219" t="s">
        <v>161</v>
      </c>
      <c r="AR101" s="220">
        <v>41876</v>
      </c>
      <c r="AS101" s="221">
        <v>58</v>
      </c>
    </row>
    <row r="102" spans="35:45" x14ac:dyDescent="0.3">
      <c r="AI102" s="219" t="s">
        <v>150</v>
      </c>
      <c r="AJ102" s="220">
        <v>41869</v>
      </c>
      <c r="AK102" s="221">
        <v>140</v>
      </c>
      <c r="AM102" s="219" t="s">
        <v>158</v>
      </c>
      <c r="AN102" s="220">
        <v>41893</v>
      </c>
      <c r="AO102" s="221">
        <v>43</v>
      </c>
      <c r="AQ102" s="219" t="s">
        <v>161</v>
      </c>
      <c r="AR102" s="220">
        <v>41877</v>
      </c>
      <c r="AS102" s="221">
        <v>64</v>
      </c>
    </row>
    <row r="103" spans="35:45" x14ac:dyDescent="0.3">
      <c r="AI103" s="219" t="s">
        <v>150</v>
      </c>
      <c r="AJ103" s="220">
        <v>41870</v>
      </c>
      <c r="AK103" s="221">
        <v>25</v>
      </c>
      <c r="AM103" s="219" t="s">
        <v>158</v>
      </c>
      <c r="AN103" s="220">
        <v>41894</v>
      </c>
      <c r="AO103" s="221">
        <v>34</v>
      </c>
      <c r="AQ103" s="219" t="s">
        <v>161</v>
      </c>
      <c r="AR103" s="220">
        <v>41878</v>
      </c>
      <c r="AS103" s="221">
        <v>29</v>
      </c>
    </row>
    <row r="104" spans="35:45" x14ac:dyDescent="0.3">
      <c r="AI104" s="219" t="s">
        <v>150</v>
      </c>
      <c r="AJ104" s="220">
        <v>41871</v>
      </c>
      <c r="AK104" s="221">
        <v>141</v>
      </c>
      <c r="AM104" s="219" t="s">
        <v>158</v>
      </c>
      <c r="AN104" s="220">
        <v>41895</v>
      </c>
      <c r="AO104" s="221">
        <v>17</v>
      </c>
      <c r="AQ104" s="219" t="s">
        <v>161</v>
      </c>
      <c r="AR104" s="220">
        <v>41879</v>
      </c>
      <c r="AS104" s="221">
        <v>53</v>
      </c>
    </row>
    <row r="105" spans="35:45" x14ac:dyDescent="0.3">
      <c r="AI105" s="219" t="s">
        <v>150</v>
      </c>
      <c r="AJ105" s="220">
        <v>41872</v>
      </c>
      <c r="AK105" s="221">
        <v>86</v>
      </c>
      <c r="AM105" s="219" t="s">
        <v>158</v>
      </c>
      <c r="AN105" s="220">
        <v>41896</v>
      </c>
      <c r="AO105" s="221">
        <v>37</v>
      </c>
      <c r="AQ105" s="219" t="s">
        <v>161</v>
      </c>
      <c r="AR105" s="220">
        <v>41880</v>
      </c>
      <c r="AS105" s="221">
        <v>36</v>
      </c>
    </row>
    <row r="106" spans="35:45" x14ac:dyDescent="0.3">
      <c r="AI106" s="219" t="s">
        <v>150</v>
      </c>
      <c r="AJ106" s="220">
        <v>41873</v>
      </c>
      <c r="AK106" s="221">
        <v>60</v>
      </c>
      <c r="AM106" s="219" t="s">
        <v>158</v>
      </c>
      <c r="AN106" s="220">
        <v>41897</v>
      </c>
      <c r="AO106" s="221">
        <v>52</v>
      </c>
      <c r="AQ106" s="219" t="s">
        <v>161</v>
      </c>
      <c r="AR106" s="220">
        <v>41881</v>
      </c>
      <c r="AS106" s="221">
        <v>62</v>
      </c>
    </row>
    <row r="107" spans="35:45" x14ac:dyDescent="0.3">
      <c r="AI107" s="219" t="s">
        <v>150</v>
      </c>
      <c r="AJ107" s="220">
        <v>41874</v>
      </c>
      <c r="AK107" s="221">
        <v>46</v>
      </c>
      <c r="AM107" s="219" t="s">
        <v>158</v>
      </c>
      <c r="AN107" s="220">
        <v>41898</v>
      </c>
      <c r="AO107" s="221">
        <v>52</v>
      </c>
      <c r="AQ107" s="219" t="s">
        <v>161</v>
      </c>
      <c r="AR107" s="220">
        <v>41882</v>
      </c>
      <c r="AS107" s="221">
        <v>27</v>
      </c>
    </row>
    <row r="108" spans="35:45" x14ac:dyDescent="0.3">
      <c r="AI108" s="219" t="s">
        <v>150</v>
      </c>
      <c r="AJ108" s="220">
        <v>41875</v>
      </c>
      <c r="AK108" s="221">
        <v>49</v>
      </c>
      <c r="AM108" s="219" t="s">
        <v>158</v>
      </c>
      <c r="AN108" s="220">
        <v>41899</v>
      </c>
      <c r="AO108" s="221">
        <v>43</v>
      </c>
      <c r="AQ108" s="219" t="s">
        <v>161</v>
      </c>
      <c r="AR108" s="220">
        <v>41883</v>
      </c>
      <c r="AS108" s="221">
        <v>38</v>
      </c>
    </row>
    <row r="109" spans="35:45" x14ac:dyDescent="0.3">
      <c r="AI109" s="219" t="s">
        <v>150</v>
      </c>
      <c r="AJ109" s="220">
        <v>41876</v>
      </c>
      <c r="AK109" s="221">
        <v>118</v>
      </c>
      <c r="AM109" s="219" t="s">
        <v>158</v>
      </c>
      <c r="AN109" s="220">
        <v>41900</v>
      </c>
      <c r="AO109" s="221">
        <v>36</v>
      </c>
      <c r="AQ109" s="219" t="s">
        <v>161</v>
      </c>
      <c r="AR109" s="220">
        <v>41884</v>
      </c>
      <c r="AS109" s="221">
        <v>61</v>
      </c>
    </row>
    <row r="110" spans="35:45" x14ac:dyDescent="0.3">
      <c r="AI110" s="219" t="s">
        <v>150</v>
      </c>
      <c r="AJ110" s="220">
        <v>41877</v>
      </c>
      <c r="AK110" s="221">
        <v>71</v>
      </c>
      <c r="AM110" s="219" t="s">
        <v>158</v>
      </c>
      <c r="AN110" s="220">
        <v>41901</v>
      </c>
      <c r="AO110" s="221">
        <v>39</v>
      </c>
      <c r="AQ110" s="219" t="s">
        <v>161</v>
      </c>
      <c r="AR110" s="220">
        <v>41885</v>
      </c>
      <c r="AS110" s="221">
        <v>60</v>
      </c>
    </row>
    <row r="111" spans="35:45" x14ac:dyDescent="0.3">
      <c r="AI111" s="219" t="s">
        <v>150</v>
      </c>
      <c r="AJ111" s="220">
        <v>41878</v>
      </c>
      <c r="AK111" s="221">
        <v>114</v>
      </c>
      <c r="AM111" s="219" t="s">
        <v>158</v>
      </c>
      <c r="AN111" s="220">
        <v>41902</v>
      </c>
      <c r="AO111" s="221">
        <v>33</v>
      </c>
      <c r="AQ111" s="219" t="s">
        <v>161</v>
      </c>
      <c r="AR111" s="220">
        <v>41886</v>
      </c>
      <c r="AS111" s="221">
        <v>36</v>
      </c>
    </row>
    <row r="112" spans="35:45" x14ac:dyDescent="0.3">
      <c r="AI112" s="219" t="s">
        <v>150</v>
      </c>
      <c r="AJ112" s="220">
        <v>41879</v>
      </c>
      <c r="AK112" s="221">
        <v>190</v>
      </c>
      <c r="AM112" s="219" t="s">
        <v>158</v>
      </c>
      <c r="AN112" s="220">
        <v>41903</v>
      </c>
      <c r="AO112" s="221">
        <v>25</v>
      </c>
      <c r="AQ112" s="219" t="s">
        <v>161</v>
      </c>
      <c r="AR112" s="220">
        <v>41887</v>
      </c>
      <c r="AS112" s="221">
        <v>21</v>
      </c>
    </row>
    <row r="113" spans="35:45" x14ac:dyDescent="0.3">
      <c r="AI113" s="219" t="s">
        <v>150</v>
      </c>
      <c r="AJ113" s="220">
        <v>41880</v>
      </c>
      <c r="AK113" s="221">
        <v>98</v>
      </c>
      <c r="AM113" s="219" t="s">
        <v>158</v>
      </c>
      <c r="AN113" s="220">
        <v>41904</v>
      </c>
      <c r="AO113" s="221">
        <v>26</v>
      </c>
      <c r="AQ113" s="219" t="s">
        <v>161</v>
      </c>
      <c r="AR113" s="220">
        <v>41888</v>
      </c>
      <c r="AS113" s="221">
        <v>32</v>
      </c>
    </row>
    <row r="114" spans="35:45" x14ac:dyDescent="0.3">
      <c r="AI114" s="219" t="s">
        <v>150</v>
      </c>
      <c r="AJ114" s="220">
        <v>41881</v>
      </c>
      <c r="AK114" s="221">
        <v>53</v>
      </c>
      <c r="AM114" s="219" t="s">
        <v>158</v>
      </c>
      <c r="AN114" s="220">
        <v>41905</v>
      </c>
      <c r="AO114" s="221">
        <v>20</v>
      </c>
      <c r="AQ114" s="219" t="s">
        <v>161</v>
      </c>
      <c r="AR114" s="220">
        <v>41889</v>
      </c>
      <c r="AS114" s="221">
        <v>12</v>
      </c>
    </row>
    <row r="115" spans="35:45" x14ac:dyDescent="0.3">
      <c r="AI115" s="219" t="s">
        <v>150</v>
      </c>
      <c r="AJ115" s="220">
        <v>41882</v>
      </c>
      <c r="AK115" s="221">
        <v>50</v>
      </c>
      <c r="AM115" s="219" t="s">
        <v>158</v>
      </c>
      <c r="AN115" s="220">
        <v>41906</v>
      </c>
      <c r="AO115" s="221">
        <v>25</v>
      </c>
      <c r="AQ115" s="219" t="s">
        <v>161</v>
      </c>
      <c r="AR115" s="220">
        <v>41890</v>
      </c>
      <c r="AS115" s="221">
        <v>26</v>
      </c>
    </row>
    <row r="116" spans="35:45" x14ac:dyDescent="0.3">
      <c r="AI116" s="219" t="s">
        <v>150</v>
      </c>
      <c r="AJ116" s="220">
        <v>41883</v>
      </c>
      <c r="AK116" s="221">
        <v>51</v>
      </c>
      <c r="AM116" s="219" t="s">
        <v>158</v>
      </c>
      <c r="AN116" s="220">
        <v>41907</v>
      </c>
      <c r="AO116" s="221">
        <v>15</v>
      </c>
      <c r="AQ116" s="219" t="s">
        <v>161</v>
      </c>
      <c r="AR116" s="220">
        <v>41891</v>
      </c>
      <c r="AS116" s="221">
        <v>26</v>
      </c>
    </row>
    <row r="117" spans="35:45" x14ac:dyDescent="0.3">
      <c r="AI117" s="219" t="s">
        <v>150</v>
      </c>
      <c r="AJ117" s="220">
        <v>41884</v>
      </c>
      <c r="AK117" s="221">
        <v>79</v>
      </c>
      <c r="AM117" s="219" t="s">
        <v>158</v>
      </c>
      <c r="AN117" s="220">
        <v>41908</v>
      </c>
      <c r="AO117" s="221">
        <v>20</v>
      </c>
      <c r="AQ117" s="219" t="s">
        <v>161</v>
      </c>
      <c r="AR117" s="220">
        <v>41892</v>
      </c>
      <c r="AS117" s="221">
        <v>40</v>
      </c>
    </row>
    <row r="118" spans="35:45" x14ac:dyDescent="0.3">
      <c r="AI118" s="219" t="s">
        <v>150</v>
      </c>
      <c r="AJ118" s="220">
        <v>41885</v>
      </c>
      <c r="AK118" s="221">
        <v>97</v>
      </c>
      <c r="AM118" s="219" t="s">
        <v>158</v>
      </c>
      <c r="AN118" s="220">
        <v>41909</v>
      </c>
      <c r="AO118" s="221">
        <v>15</v>
      </c>
      <c r="AQ118" s="219" t="s">
        <v>161</v>
      </c>
      <c r="AR118" s="220">
        <v>41893</v>
      </c>
      <c r="AS118" s="221">
        <v>24</v>
      </c>
    </row>
    <row r="119" spans="35:45" x14ac:dyDescent="0.3">
      <c r="AI119" s="219" t="s">
        <v>150</v>
      </c>
      <c r="AJ119" s="220">
        <v>41886</v>
      </c>
      <c r="AK119" s="221">
        <v>88</v>
      </c>
      <c r="AM119" s="219" t="s">
        <v>158</v>
      </c>
      <c r="AN119" s="220">
        <v>41910</v>
      </c>
      <c r="AO119" s="221">
        <v>10</v>
      </c>
      <c r="AQ119" s="219" t="s">
        <v>161</v>
      </c>
      <c r="AR119" s="220">
        <v>41894</v>
      </c>
      <c r="AS119" s="221">
        <v>26</v>
      </c>
    </row>
    <row r="120" spans="35:45" x14ac:dyDescent="0.3">
      <c r="AI120" s="219" t="s">
        <v>150</v>
      </c>
      <c r="AJ120" s="220">
        <v>41887</v>
      </c>
      <c r="AK120" s="221">
        <v>84</v>
      </c>
      <c r="AM120" s="219" t="s">
        <v>158</v>
      </c>
      <c r="AN120" s="220">
        <v>41911</v>
      </c>
      <c r="AO120" s="221">
        <v>22</v>
      </c>
      <c r="AQ120" s="219" t="s">
        <v>161</v>
      </c>
      <c r="AR120" s="220">
        <v>41895</v>
      </c>
      <c r="AS120" s="221">
        <v>33</v>
      </c>
    </row>
    <row r="121" spans="35:45" x14ac:dyDescent="0.3">
      <c r="AI121" s="219" t="s">
        <v>150</v>
      </c>
      <c r="AJ121" s="220">
        <v>41888</v>
      </c>
      <c r="AK121" s="221">
        <v>31</v>
      </c>
      <c r="AM121" s="219" t="s">
        <v>158</v>
      </c>
      <c r="AN121" s="220">
        <v>41912</v>
      </c>
      <c r="AO121" s="221">
        <v>10</v>
      </c>
      <c r="AQ121" s="219" t="s">
        <v>161</v>
      </c>
      <c r="AR121" s="220">
        <v>41896</v>
      </c>
      <c r="AS121" s="221">
        <v>12</v>
      </c>
    </row>
    <row r="122" spans="35:45" x14ac:dyDescent="0.3">
      <c r="AI122" s="219" t="s">
        <v>150</v>
      </c>
      <c r="AJ122" s="220">
        <v>41889</v>
      </c>
      <c r="AK122" s="221">
        <v>32</v>
      </c>
      <c r="AM122" s="219" t="s">
        <v>158</v>
      </c>
      <c r="AN122" s="220">
        <v>41913</v>
      </c>
      <c r="AO122" s="221">
        <v>2</v>
      </c>
      <c r="AQ122" s="219" t="s">
        <v>161</v>
      </c>
      <c r="AR122" s="220">
        <v>41897</v>
      </c>
      <c r="AS122" s="221">
        <v>42</v>
      </c>
    </row>
    <row r="123" spans="35:45" x14ac:dyDescent="0.3">
      <c r="AI123" s="219" t="s">
        <v>150</v>
      </c>
      <c r="AJ123" s="220">
        <v>41890</v>
      </c>
      <c r="AK123" s="221">
        <v>18</v>
      </c>
      <c r="AM123" s="219" t="s">
        <v>158</v>
      </c>
      <c r="AN123" s="220">
        <v>41914</v>
      </c>
      <c r="AO123" s="221">
        <v>12</v>
      </c>
      <c r="AQ123" s="219" t="s">
        <v>161</v>
      </c>
      <c r="AR123" s="220">
        <v>41898</v>
      </c>
      <c r="AS123" s="221">
        <v>12</v>
      </c>
    </row>
    <row r="124" spans="35:45" x14ac:dyDescent="0.3">
      <c r="AI124" s="219" t="s">
        <v>150</v>
      </c>
      <c r="AJ124" s="220">
        <v>41891</v>
      </c>
      <c r="AK124" s="221">
        <v>46</v>
      </c>
      <c r="AM124" s="219" t="s">
        <v>158</v>
      </c>
      <c r="AN124" s="220">
        <v>41915</v>
      </c>
      <c r="AO124" s="221">
        <v>3</v>
      </c>
      <c r="AQ124" s="219" t="s">
        <v>161</v>
      </c>
      <c r="AR124" s="220">
        <v>41899</v>
      </c>
      <c r="AS124" s="221">
        <v>30</v>
      </c>
    </row>
    <row r="125" spans="35:45" x14ac:dyDescent="0.3">
      <c r="AI125" s="219" t="s">
        <v>150</v>
      </c>
      <c r="AJ125" s="220">
        <v>41892</v>
      </c>
      <c r="AK125" s="221">
        <v>56</v>
      </c>
      <c r="AM125" s="219" t="s">
        <v>158</v>
      </c>
      <c r="AN125" s="220">
        <v>41916</v>
      </c>
      <c r="AO125" s="221">
        <v>6</v>
      </c>
      <c r="AQ125" s="219" t="s">
        <v>161</v>
      </c>
      <c r="AR125" s="220">
        <v>41900</v>
      </c>
      <c r="AS125" s="221">
        <v>18</v>
      </c>
    </row>
    <row r="126" spans="35:45" x14ac:dyDescent="0.3">
      <c r="AI126" s="219" t="s">
        <v>150</v>
      </c>
      <c r="AJ126" s="220">
        <v>41893</v>
      </c>
      <c r="AK126" s="221">
        <v>17</v>
      </c>
      <c r="AM126" s="219" t="s">
        <v>158</v>
      </c>
      <c r="AN126" s="220">
        <v>41917</v>
      </c>
      <c r="AO126" s="221">
        <v>2</v>
      </c>
      <c r="AQ126" s="219" t="s">
        <v>161</v>
      </c>
      <c r="AR126" s="220">
        <v>41901</v>
      </c>
      <c r="AS126" s="221">
        <v>49</v>
      </c>
    </row>
    <row r="127" spans="35:45" x14ac:dyDescent="0.3">
      <c r="AI127" s="219" t="s">
        <v>150</v>
      </c>
      <c r="AJ127" s="220">
        <v>41894</v>
      </c>
      <c r="AK127" s="221">
        <v>20</v>
      </c>
      <c r="AM127" s="219" t="s">
        <v>158</v>
      </c>
      <c r="AN127" s="220">
        <v>41918</v>
      </c>
      <c r="AO127" s="221">
        <v>3</v>
      </c>
      <c r="AQ127" s="219" t="s">
        <v>161</v>
      </c>
      <c r="AR127" s="220">
        <v>41902</v>
      </c>
      <c r="AS127" s="221">
        <v>41</v>
      </c>
    </row>
    <row r="128" spans="35:45" x14ac:dyDescent="0.3">
      <c r="AI128" s="219" t="s">
        <v>150</v>
      </c>
      <c r="AJ128" s="220">
        <v>41895</v>
      </c>
      <c r="AK128" s="221">
        <v>18</v>
      </c>
      <c r="AM128" s="219" t="s">
        <v>158</v>
      </c>
      <c r="AN128" s="220">
        <v>41919</v>
      </c>
      <c r="AO128" s="221">
        <v>8</v>
      </c>
      <c r="AQ128" s="219" t="s">
        <v>161</v>
      </c>
      <c r="AR128" s="220">
        <v>41903</v>
      </c>
      <c r="AS128" s="221">
        <v>24</v>
      </c>
    </row>
    <row r="129" spans="35:45" x14ac:dyDescent="0.3">
      <c r="AI129" s="219" t="s">
        <v>150</v>
      </c>
      <c r="AJ129" s="220">
        <v>41896</v>
      </c>
      <c r="AK129" s="221">
        <v>13</v>
      </c>
      <c r="AM129" s="219" t="s">
        <v>158</v>
      </c>
      <c r="AN129" s="220">
        <v>41920</v>
      </c>
      <c r="AO129" s="221">
        <v>4</v>
      </c>
      <c r="AQ129" s="219" t="s">
        <v>161</v>
      </c>
      <c r="AR129" s="220">
        <v>41905</v>
      </c>
      <c r="AS129" s="221">
        <v>11</v>
      </c>
    </row>
    <row r="130" spans="35:45" x14ac:dyDescent="0.3">
      <c r="AI130" s="219" t="s">
        <v>150</v>
      </c>
      <c r="AJ130" s="220">
        <v>41897</v>
      </c>
      <c r="AK130" s="221">
        <v>18</v>
      </c>
      <c r="AM130" s="219" t="s">
        <v>158</v>
      </c>
      <c r="AN130" s="220">
        <v>41922</v>
      </c>
      <c r="AO130" s="221">
        <v>1</v>
      </c>
      <c r="AQ130" s="219" t="s">
        <v>161</v>
      </c>
      <c r="AR130" s="220">
        <v>41906</v>
      </c>
      <c r="AS130" s="221">
        <v>23</v>
      </c>
    </row>
    <row r="131" spans="35:45" x14ac:dyDescent="0.3">
      <c r="AI131" s="219" t="s">
        <v>150</v>
      </c>
      <c r="AJ131" s="220">
        <v>41898</v>
      </c>
      <c r="AK131" s="221">
        <v>35</v>
      </c>
      <c r="AM131" s="219" t="s">
        <v>158</v>
      </c>
      <c r="AN131" s="220">
        <v>41923</v>
      </c>
      <c r="AO131" s="221">
        <v>1</v>
      </c>
      <c r="AQ131" s="219" t="s">
        <v>161</v>
      </c>
      <c r="AR131" s="220">
        <v>41907</v>
      </c>
      <c r="AS131" s="221">
        <v>8</v>
      </c>
    </row>
    <row r="132" spans="35:45" x14ac:dyDescent="0.3">
      <c r="AI132" s="219" t="s">
        <v>150</v>
      </c>
      <c r="AJ132" s="220">
        <v>41899</v>
      </c>
      <c r="AK132" s="221">
        <v>34</v>
      </c>
      <c r="AM132" s="219" t="s">
        <v>158</v>
      </c>
      <c r="AN132" s="220">
        <v>41924</v>
      </c>
      <c r="AO132" s="221">
        <v>1</v>
      </c>
      <c r="AQ132" s="219" t="s">
        <v>161</v>
      </c>
      <c r="AR132" s="220">
        <v>41908</v>
      </c>
      <c r="AS132" s="221">
        <v>29</v>
      </c>
    </row>
    <row r="133" spans="35:45" x14ac:dyDescent="0.3">
      <c r="AI133" s="219" t="s">
        <v>150</v>
      </c>
      <c r="AJ133" s="220">
        <v>41900</v>
      </c>
      <c r="AK133" s="221">
        <v>36</v>
      </c>
      <c r="AM133" s="219" t="s">
        <v>158</v>
      </c>
      <c r="AN133" s="220">
        <v>41925</v>
      </c>
      <c r="AO133" s="221">
        <v>1</v>
      </c>
      <c r="AQ133" s="219" t="s">
        <v>161</v>
      </c>
      <c r="AR133" s="220">
        <v>41909</v>
      </c>
      <c r="AS133" s="221">
        <v>14</v>
      </c>
    </row>
    <row r="134" spans="35:45" x14ac:dyDescent="0.3">
      <c r="AI134" s="219" t="s">
        <v>150</v>
      </c>
      <c r="AJ134" s="220">
        <v>41901</v>
      </c>
      <c r="AK134" s="221">
        <v>23</v>
      </c>
      <c r="AM134" s="219" t="s">
        <v>158</v>
      </c>
      <c r="AN134" s="220">
        <v>41926</v>
      </c>
      <c r="AO134" s="221">
        <v>2</v>
      </c>
      <c r="AQ134" s="219" t="s">
        <v>161</v>
      </c>
      <c r="AR134" s="220">
        <v>41910</v>
      </c>
      <c r="AS134" s="221">
        <v>23</v>
      </c>
    </row>
    <row r="135" spans="35:45" x14ac:dyDescent="0.3">
      <c r="AI135" s="219" t="s">
        <v>150</v>
      </c>
      <c r="AJ135" s="220">
        <v>41902</v>
      </c>
      <c r="AK135" s="221">
        <v>38</v>
      </c>
      <c r="AM135" s="219" t="s">
        <v>158</v>
      </c>
      <c r="AN135" s="220">
        <v>41927</v>
      </c>
      <c r="AO135" s="221">
        <v>1</v>
      </c>
      <c r="AQ135" s="219" t="s">
        <v>161</v>
      </c>
      <c r="AR135" s="220">
        <v>41911</v>
      </c>
      <c r="AS135" s="221">
        <v>17</v>
      </c>
    </row>
    <row r="136" spans="35:45" x14ac:dyDescent="0.3">
      <c r="AI136" s="219" t="s">
        <v>150</v>
      </c>
      <c r="AJ136" s="220">
        <v>41903</v>
      </c>
      <c r="AK136" s="221">
        <v>17</v>
      </c>
      <c r="AM136" s="219" t="s">
        <v>158</v>
      </c>
      <c r="AN136" s="220">
        <v>41931</v>
      </c>
      <c r="AO136" s="221">
        <v>1</v>
      </c>
      <c r="AQ136" s="219" t="s">
        <v>161</v>
      </c>
      <c r="AR136" s="220">
        <v>41912</v>
      </c>
      <c r="AS136" s="221">
        <v>29</v>
      </c>
    </row>
    <row r="137" spans="35:45" x14ac:dyDescent="0.3">
      <c r="AI137" s="219" t="s">
        <v>150</v>
      </c>
      <c r="AJ137" s="220">
        <v>41904</v>
      </c>
      <c r="AK137" s="221">
        <v>17</v>
      </c>
      <c r="AM137" s="219" t="s">
        <v>158</v>
      </c>
      <c r="AN137" s="220">
        <v>41934</v>
      </c>
      <c r="AO137" s="221">
        <v>1</v>
      </c>
      <c r="AQ137" s="219" t="s">
        <v>161</v>
      </c>
      <c r="AR137" s="220">
        <v>41913</v>
      </c>
      <c r="AS137" s="221">
        <v>10</v>
      </c>
    </row>
    <row r="138" spans="35:45" x14ac:dyDescent="0.3">
      <c r="AI138" s="219" t="s">
        <v>150</v>
      </c>
      <c r="AJ138" s="220">
        <v>41905</v>
      </c>
      <c r="AK138" s="221">
        <v>16</v>
      </c>
      <c r="AM138" s="219" t="s">
        <v>158</v>
      </c>
      <c r="AN138" s="220">
        <v>41935</v>
      </c>
      <c r="AO138" s="221">
        <v>1</v>
      </c>
      <c r="AQ138" s="219" t="s">
        <v>161</v>
      </c>
      <c r="AR138" s="220">
        <v>41914</v>
      </c>
      <c r="AS138" s="221">
        <v>13</v>
      </c>
    </row>
    <row r="139" spans="35:45" x14ac:dyDescent="0.3">
      <c r="AI139" s="219" t="s">
        <v>150</v>
      </c>
      <c r="AJ139" s="220">
        <v>41907</v>
      </c>
      <c r="AK139" s="221">
        <v>9</v>
      </c>
      <c r="AM139" s="219" t="s">
        <v>158</v>
      </c>
      <c r="AN139" s="220">
        <v>41936</v>
      </c>
      <c r="AO139" s="221">
        <v>1</v>
      </c>
      <c r="AQ139" s="219" t="s">
        <v>161</v>
      </c>
      <c r="AR139" s="220">
        <v>41915</v>
      </c>
      <c r="AS139" s="221">
        <v>15</v>
      </c>
    </row>
    <row r="140" spans="35:45" x14ac:dyDescent="0.3">
      <c r="AI140" s="219" t="s">
        <v>150</v>
      </c>
      <c r="AJ140" s="220">
        <v>41908</v>
      </c>
      <c r="AK140" s="221">
        <v>14</v>
      </c>
      <c r="AM140" s="219" t="s">
        <v>158</v>
      </c>
      <c r="AN140" s="220">
        <v>41938</v>
      </c>
      <c r="AO140" s="221">
        <v>1</v>
      </c>
      <c r="AQ140" s="219" t="s">
        <v>161</v>
      </c>
      <c r="AR140" s="220">
        <v>41916</v>
      </c>
      <c r="AS140" s="221">
        <v>4</v>
      </c>
    </row>
    <row r="141" spans="35:45" x14ac:dyDescent="0.3">
      <c r="AI141" s="219" t="s">
        <v>150</v>
      </c>
      <c r="AJ141" s="220">
        <v>41909</v>
      </c>
      <c r="AK141" s="221">
        <v>7</v>
      </c>
      <c r="AM141" s="219" t="s">
        <v>158</v>
      </c>
      <c r="AN141" s="220">
        <v>41939</v>
      </c>
      <c r="AO141" s="221">
        <v>2</v>
      </c>
      <c r="AQ141" s="219" t="s">
        <v>161</v>
      </c>
      <c r="AR141" s="220">
        <v>41917</v>
      </c>
      <c r="AS141" s="221">
        <v>6</v>
      </c>
    </row>
    <row r="142" spans="35:45" x14ac:dyDescent="0.3">
      <c r="AI142" s="219" t="s">
        <v>150</v>
      </c>
      <c r="AJ142" s="220">
        <v>41910</v>
      </c>
      <c r="AK142" s="221">
        <v>3</v>
      </c>
      <c r="AM142" s="219" t="s">
        <v>158</v>
      </c>
      <c r="AN142" s="220">
        <v>41940</v>
      </c>
      <c r="AO142" s="221">
        <v>2</v>
      </c>
      <c r="AQ142" s="219" t="s">
        <v>161</v>
      </c>
      <c r="AR142" s="220">
        <v>41918</v>
      </c>
      <c r="AS142" s="221">
        <v>12</v>
      </c>
    </row>
    <row r="143" spans="35:45" x14ac:dyDescent="0.3">
      <c r="AI143" s="219" t="s">
        <v>150</v>
      </c>
      <c r="AJ143" s="220">
        <v>41911</v>
      </c>
      <c r="AK143" s="221">
        <v>17</v>
      </c>
      <c r="AQ143" s="219" t="s">
        <v>161</v>
      </c>
      <c r="AR143" s="220">
        <v>41919</v>
      </c>
      <c r="AS143" s="221">
        <v>2</v>
      </c>
    </row>
    <row r="144" spans="35:45" x14ac:dyDescent="0.3">
      <c r="AI144" s="219" t="s">
        <v>150</v>
      </c>
      <c r="AJ144" s="220">
        <v>41912</v>
      </c>
      <c r="AK144" s="221">
        <v>10</v>
      </c>
      <c r="AQ144" s="219" t="s">
        <v>161</v>
      </c>
      <c r="AR144" s="220">
        <v>41920</v>
      </c>
      <c r="AS144" s="221">
        <v>8</v>
      </c>
    </row>
    <row r="145" spans="35:45" x14ac:dyDescent="0.3">
      <c r="AI145" s="219" t="s">
        <v>150</v>
      </c>
      <c r="AJ145" s="220">
        <v>41913</v>
      </c>
      <c r="AK145" s="221">
        <v>12</v>
      </c>
      <c r="AQ145" s="219" t="s">
        <v>161</v>
      </c>
      <c r="AR145" s="220">
        <v>41921</v>
      </c>
      <c r="AS145" s="221">
        <v>9</v>
      </c>
    </row>
    <row r="146" spans="35:45" x14ac:dyDescent="0.3">
      <c r="AI146" s="219" t="s">
        <v>150</v>
      </c>
      <c r="AJ146" s="220">
        <v>41914</v>
      </c>
      <c r="AK146" s="221">
        <v>1</v>
      </c>
      <c r="AQ146" s="219" t="s">
        <v>161</v>
      </c>
      <c r="AR146" s="220">
        <v>41922</v>
      </c>
      <c r="AS146" s="221">
        <v>5</v>
      </c>
    </row>
    <row r="147" spans="35:45" x14ac:dyDescent="0.3">
      <c r="AI147" s="219" t="s">
        <v>150</v>
      </c>
      <c r="AJ147" s="220">
        <v>41915</v>
      </c>
      <c r="AK147" s="221">
        <v>4</v>
      </c>
      <c r="AQ147" s="219" t="s">
        <v>161</v>
      </c>
      <c r="AR147" s="220">
        <v>41923</v>
      </c>
      <c r="AS147" s="221">
        <v>1</v>
      </c>
    </row>
    <row r="148" spans="35:45" x14ac:dyDescent="0.3">
      <c r="AI148" s="219" t="s">
        <v>150</v>
      </c>
      <c r="AJ148" s="220">
        <v>41916</v>
      </c>
      <c r="AK148" s="221">
        <v>3</v>
      </c>
      <c r="AQ148" s="219" t="s">
        <v>161</v>
      </c>
      <c r="AR148" s="220">
        <v>41924</v>
      </c>
      <c r="AS148" s="221">
        <v>4</v>
      </c>
    </row>
    <row r="149" spans="35:45" x14ac:dyDescent="0.3">
      <c r="AI149" s="219" t="s">
        <v>150</v>
      </c>
      <c r="AJ149" s="220">
        <v>41917</v>
      </c>
      <c r="AK149" s="221">
        <v>10</v>
      </c>
      <c r="AQ149" s="219" t="s">
        <v>161</v>
      </c>
      <c r="AR149" s="220">
        <v>41926</v>
      </c>
      <c r="AS149" s="221">
        <v>8</v>
      </c>
    </row>
    <row r="150" spans="35:45" x14ac:dyDescent="0.3">
      <c r="AI150" s="219" t="s">
        <v>150</v>
      </c>
      <c r="AJ150" s="220">
        <v>41918</v>
      </c>
      <c r="AK150" s="221">
        <v>4</v>
      </c>
      <c r="AQ150" s="219" t="s">
        <v>161</v>
      </c>
      <c r="AR150" s="220">
        <v>41927</v>
      </c>
      <c r="AS150" s="221">
        <v>2</v>
      </c>
    </row>
    <row r="151" spans="35:45" x14ac:dyDescent="0.3">
      <c r="AI151" s="219" t="s">
        <v>150</v>
      </c>
      <c r="AJ151" s="220">
        <v>41919</v>
      </c>
      <c r="AK151" s="221">
        <v>1</v>
      </c>
      <c r="AQ151" s="219" t="s">
        <v>161</v>
      </c>
      <c r="AR151" s="220">
        <v>41928</v>
      </c>
      <c r="AS151" s="221">
        <v>7</v>
      </c>
    </row>
    <row r="152" spans="35:45" x14ac:dyDescent="0.3">
      <c r="AI152" s="219" t="s">
        <v>150</v>
      </c>
      <c r="AJ152" s="220">
        <v>41920</v>
      </c>
      <c r="AK152" s="221">
        <v>1</v>
      </c>
      <c r="AQ152" s="219" t="s">
        <v>161</v>
      </c>
      <c r="AR152" s="220">
        <v>41930</v>
      </c>
      <c r="AS152" s="221">
        <v>4</v>
      </c>
    </row>
    <row r="153" spans="35:45" x14ac:dyDescent="0.3">
      <c r="AI153" s="219" t="s">
        <v>150</v>
      </c>
      <c r="AJ153" s="220">
        <v>41924</v>
      </c>
      <c r="AK153" s="221">
        <v>1</v>
      </c>
      <c r="AQ153" s="219" t="s">
        <v>161</v>
      </c>
      <c r="AR153" s="220">
        <v>41932</v>
      </c>
      <c r="AS153" s="221">
        <v>3</v>
      </c>
    </row>
    <row r="154" spans="35:45" x14ac:dyDescent="0.3">
      <c r="AI154" s="219" t="s">
        <v>150</v>
      </c>
      <c r="AJ154" s="220">
        <v>41926</v>
      </c>
      <c r="AK154" s="221">
        <v>1</v>
      </c>
      <c r="AQ154" s="219" t="s">
        <v>161</v>
      </c>
      <c r="AR154" s="220">
        <v>41933</v>
      </c>
      <c r="AS154" s="221">
        <v>2</v>
      </c>
    </row>
    <row r="155" spans="35:45" x14ac:dyDescent="0.3">
      <c r="AI155" s="219" t="s">
        <v>150</v>
      </c>
      <c r="AJ155" s="220">
        <v>41927</v>
      </c>
      <c r="AK155" s="221">
        <v>1</v>
      </c>
      <c r="AQ155" s="219" t="s">
        <v>161</v>
      </c>
      <c r="AR155" s="220">
        <v>41935</v>
      </c>
      <c r="AS155" s="221">
        <v>1</v>
      </c>
    </row>
    <row r="156" spans="35:45" x14ac:dyDescent="0.3">
      <c r="AI156" s="219" t="s">
        <v>150</v>
      </c>
      <c r="AJ156" s="220">
        <v>41929</v>
      </c>
      <c r="AK156" s="221">
        <v>1</v>
      </c>
      <c r="AQ156" s="219" t="s">
        <v>161</v>
      </c>
      <c r="AR156" s="220">
        <v>41936</v>
      </c>
      <c r="AS156" s="221">
        <v>1</v>
      </c>
    </row>
    <row r="157" spans="35:45" x14ac:dyDescent="0.3">
      <c r="AI157" s="219" t="s">
        <v>150</v>
      </c>
      <c r="AJ157" s="220">
        <v>41930</v>
      </c>
      <c r="AK157" s="221">
        <v>6</v>
      </c>
      <c r="AQ157" s="219" t="s">
        <v>161</v>
      </c>
      <c r="AR157" s="220">
        <v>41937</v>
      </c>
      <c r="AS157" s="221">
        <v>4</v>
      </c>
    </row>
    <row r="158" spans="35:45" x14ac:dyDescent="0.3">
      <c r="AI158" s="219" t="s">
        <v>150</v>
      </c>
      <c r="AJ158" s="220">
        <v>41934</v>
      </c>
      <c r="AK158" s="221">
        <v>2</v>
      </c>
      <c r="AQ158" s="219" t="s">
        <v>161</v>
      </c>
      <c r="AR158" s="220">
        <v>41938</v>
      </c>
      <c r="AS158" s="221">
        <v>1</v>
      </c>
    </row>
    <row r="159" spans="35:45" x14ac:dyDescent="0.3">
      <c r="AI159" s="219" t="s">
        <v>150</v>
      </c>
      <c r="AJ159" s="220">
        <v>41935</v>
      </c>
      <c r="AK159" s="221">
        <v>2</v>
      </c>
      <c r="AQ159" s="219" t="s">
        <v>161</v>
      </c>
      <c r="AR159" s="220">
        <v>41939</v>
      </c>
      <c r="AS159" s="221">
        <v>1</v>
      </c>
    </row>
    <row r="160" spans="35:45" x14ac:dyDescent="0.3">
      <c r="AI160" s="219" t="s">
        <v>150</v>
      </c>
      <c r="AJ160" s="220">
        <v>41936</v>
      </c>
      <c r="AK160" s="221">
        <v>2</v>
      </c>
      <c r="AQ160" s="219" t="s">
        <v>161</v>
      </c>
      <c r="AR160" s="220">
        <v>41940</v>
      </c>
      <c r="AS160" s="221">
        <v>2</v>
      </c>
    </row>
    <row r="161" spans="35:45" x14ac:dyDescent="0.3">
      <c r="AI161" s="219" t="s">
        <v>150</v>
      </c>
      <c r="AJ161" s="220">
        <v>41937</v>
      </c>
      <c r="AK161" s="221">
        <v>7</v>
      </c>
      <c r="AQ161" s="219" t="s">
        <v>161</v>
      </c>
      <c r="AR161" s="220">
        <v>41943</v>
      </c>
      <c r="AS161" s="221">
        <v>2</v>
      </c>
    </row>
    <row r="162" spans="35:45" x14ac:dyDescent="0.3">
      <c r="AI162" s="219" t="s">
        <v>150</v>
      </c>
      <c r="AJ162" s="220">
        <v>41938</v>
      </c>
      <c r="AK162" s="221">
        <v>4</v>
      </c>
    </row>
    <row r="163" spans="35:45" x14ac:dyDescent="0.3">
      <c r="AI163" s="219" t="s">
        <v>150</v>
      </c>
      <c r="AJ163" s="220">
        <v>41939</v>
      </c>
      <c r="AK163" s="221">
        <v>1</v>
      </c>
    </row>
    <row r="164" spans="35:45" x14ac:dyDescent="0.3">
      <c r="AI164" s="219" t="s">
        <v>150</v>
      </c>
      <c r="AJ164" s="220">
        <v>41944</v>
      </c>
      <c r="AK164" s="221">
        <v>2</v>
      </c>
    </row>
    <row r="165" spans="35:45" x14ac:dyDescent="0.3">
      <c r="AI165" s="219" t="s">
        <v>150</v>
      </c>
      <c r="AJ165" s="220">
        <v>41952</v>
      </c>
      <c r="AK165" s="221">
        <v>1</v>
      </c>
    </row>
    <row r="166" spans="35:45" x14ac:dyDescent="0.3">
      <c r="AI166" s="219" t="s">
        <v>150</v>
      </c>
      <c r="AJ166" s="220">
        <v>41953</v>
      </c>
      <c r="AK166" s="221">
        <v>2</v>
      </c>
    </row>
    <row r="167" spans="35:45" x14ac:dyDescent="0.3">
      <c r="AI167" s="219" t="s">
        <v>150</v>
      </c>
      <c r="AJ167" s="220">
        <v>41954</v>
      </c>
      <c r="AK167" s="221">
        <v>1</v>
      </c>
    </row>
    <row r="168" spans="35:45" x14ac:dyDescent="0.3">
      <c r="AI168" s="219" t="s">
        <v>150</v>
      </c>
      <c r="AJ168" s="220">
        <v>41960</v>
      </c>
      <c r="AK168" s="221">
        <v>1</v>
      </c>
    </row>
    <row r="169" spans="35:45" x14ac:dyDescent="0.3">
      <c r="AI169" s="219" t="s">
        <v>150</v>
      </c>
      <c r="AJ169" s="220">
        <v>41964</v>
      </c>
      <c r="AK169" s="221">
        <v>1</v>
      </c>
    </row>
  </sheetData>
  <mergeCells count="3">
    <mergeCell ref="C2:D2"/>
    <mergeCell ref="F2:H2"/>
    <mergeCell ref="I2:J2"/>
  </mergeCells>
  <pageMargins left="0.25" right="0.25" top="0.75" bottom="0.75" header="0.3" footer="0.3"/>
  <pageSetup scale="58" orientation="landscape" horizontalDpi="4294967293" r:id="rId1"/>
  <ignoredErrors>
    <ignoredError sqref="G28:H2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9"/>
  <sheetViews>
    <sheetView showGridLines="0" topLeftCell="T7" workbookViewId="0">
      <selection activeCell="L13" sqref="L13"/>
    </sheetView>
  </sheetViews>
  <sheetFormatPr defaultColWidth="8.88671875" defaultRowHeight="14.4" x14ac:dyDescent="0.3"/>
  <cols>
    <col min="1" max="1" width="15" style="128" bestFit="1" customWidth="1"/>
    <col min="2" max="2" width="11" style="142" bestFit="1" customWidth="1"/>
    <col min="3" max="3" width="7" style="128" customWidth="1"/>
    <col min="4" max="4" width="7.6640625" style="128" customWidth="1"/>
    <col min="5" max="5" width="5.33203125" style="128" bestFit="1" customWidth="1"/>
    <col min="6" max="6" width="11.33203125" style="128" bestFit="1" customWidth="1"/>
    <col min="7" max="7" width="12.6640625" style="128" customWidth="1"/>
    <col min="8" max="8" width="10.44140625" style="128" customWidth="1"/>
    <col min="9" max="9" width="9.109375" style="128" customWidth="1"/>
    <col min="10" max="10" width="11.33203125" style="128" bestFit="1" customWidth="1"/>
    <col min="11" max="11" width="8.33203125" style="128" bestFit="1" customWidth="1"/>
    <col min="12" max="12" width="11.33203125" style="128" bestFit="1" customWidth="1"/>
    <col min="13" max="23" width="8.88671875" style="128"/>
    <col min="24" max="24" width="3.88671875" style="128" bestFit="1" customWidth="1"/>
    <col min="25" max="25" width="7.88671875" style="128" bestFit="1" customWidth="1"/>
    <col min="26" max="26" width="3.88671875" style="128" bestFit="1" customWidth="1"/>
    <col min="27" max="27" width="8.88671875" style="128"/>
    <col min="28" max="28" width="3.5546875" style="128" bestFit="1" customWidth="1"/>
    <col min="29" max="29" width="7.88671875" style="128" bestFit="1" customWidth="1"/>
    <col min="30" max="30" width="3.109375" style="128" bestFit="1" customWidth="1"/>
    <col min="31" max="31" width="8.88671875" style="128"/>
    <col min="32" max="32" width="3.44140625" style="128" bestFit="1" customWidth="1"/>
    <col min="33" max="33" width="7.88671875" style="128" bestFit="1" customWidth="1"/>
    <col min="34" max="34" width="3.109375" style="128" bestFit="1" customWidth="1"/>
    <col min="35" max="16384" width="8.88671875" style="128"/>
  </cols>
  <sheetData>
    <row r="1" spans="1:34" s="124" customFormat="1" ht="31.2" customHeight="1" thickBot="1" x14ac:dyDescent="0.4">
      <c r="A1" s="122" t="s">
        <v>71</v>
      </c>
      <c r="B1" s="123"/>
      <c r="X1" s="219" t="s">
        <v>150</v>
      </c>
      <c r="Y1" s="220">
        <v>41403</v>
      </c>
      <c r="Z1" s="221">
        <v>2</v>
      </c>
      <c r="AB1" s="219" t="s">
        <v>158</v>
      </c>
      <c r="AC1" s="220">
        <v>41430</v>
      </c>
      <c r="AD1" s="221">
        <v>1</v>
      </c>
      <c r="AF1" s="219" t="s">
        <v>161</v>
      </c>
      <c r="AG1" s="220">
        <v>41400</v>
      </c>
      <c r="AH1" s="221">
        <v>1</v>
      </c>
    </row>
    <row r="2" spans="1:34" s="124" customFormat="1" ht="31.2" customHeight="1" thickBot="1" x14ac:dyDescent="0.35">
      <c r="A2" s="415" t="s">
        <v>0</v>
      </c>
      <c r="B2" s="415" t="s">
        <v>72</v>
      </c>
      <c r="C2" s="412" t="s">
        <v>73</v>
      </c>
      <c r="D2" s="413"/>
      <c r="E2" s="414"/>
      <c r="F2" s="125" t="s">
        <v>76</v>
      </c>
      <c r="G2" s="125" t="s">
        <v>35</v>
      </c>
      <c r="H2" s="415" t="s">
        <v>79</v>
      </c>
      <c r="I2" s="417" t="s">
        <v>9</v>
      </c>
      <c r="J2" s="410" t="s">
        <v>80</v>
      </c>
      <c r="N2" s="124">
        <f>SUM(C12:C14)</f>
        <v>46</v>
      </c>
      <c r="O2" s="124">
        <f>SUM(F12:F14)</f>
        <v>40</v>
      </c>
      <c r="X2" s="219" t="s">
        <v>150</v>
      </c>
      <c r="Y2" s="220">
        <v>41404</v>
      </c>
      <c r="Z2" s="221">
        <v>8</v>
      </c>
      <c r="AB2" s="219" t="s">
        <v>158</v>
      </c>
      <c r="AC2" s="220">
        <v>41431</v>
      </c>
      <c r="AD2" s="221">
        <v>2</v>
      </c>
      <c r="AF2" s="219" t="s">
        <v>161</v>
      </c>
      <c r="AG2" s="220">
        <v>41403</v>
      </c>
      <c r="AH2" s="221">
        <v>4</v>
      </c>
    </row>
    <row r="3" spans="1:34" ht="28.2" thickBot="1" x14ac:dyDescent="0.35">
      <c r="A3" s="416"/>
      <c r="B3" s="416"/>
      <c r="C3" s="126" t="s">
        <v>74</v>
      </c>
      <c r="D3" s="126" t="s">
        <v>75</v>
      </c>
      <c r="E3" s="127" t="s">
        <v>6</v>
      </c>
      <c r="F3" s="127" t="s">
        <v>77</v>
      </c>
      <c r="G3" s="127" t="s">
        <v>78</v>
      </c>
      <c r="H3" s="416"/>
      <c r="I3" s="418"/>
      <c r="J3" s="411"/>
      <c r="X3" s="219" t="s">
        <v>150</v>
      </c>
      <c r="Y3" s="220">
        <v>41405</v>
      </c>
      <c r="Z3" s="221">
        <v>98</v>
      </c>
      <c r="AB3" s="219" t="s">
        <v>158</v>
      </c>
      <c r="AC3" s="220">
        <v>41432</v>
      </c>
      <c r="AD3" s="221">
        <v>2</v>
      </c>
      <c r="AF3" s="219" t="s">
        <v>161</v>
      </c>
      <c r="AG3" s="220">
        <v>41404</v>
      </c>
      <c r="AH3" s="221">
        <v>1</v>
      </c>
    </row>
    <row r="4" spans="1:34" x14ac:dyDescent="0.3">
      <c r="A4" s="129">
        <v>41444</v>
      </c>
      <c r="B4" s="129" t="s">
        <v>61</v>
      </c>
      <c r="C4" s="130">
        <v>0</v>
      </c>
      <c r="D4" s="130">
        <v>0</v>
      </c>
      <c r="E4" s="130">
        <f>SUM(C4:D4)</f>
        <v>0</v>
      </c>
      <c r="F4" s="130">
        <v>0</v>
      </c>
      <c r="G4" s="130">
        <v>141</v>
      </c>
      <c r="H4" s="131">
        <f t="shared" ref="H4:H26" si="0">SUM(G4,F4,E4)</f>
        <v>141</v>
      </c>
      <c r="I4" s="132">
        <v>13</v>
      </c>
      <c r="J4" s="133">
        <f>H4-I4</f>
        <v>128</v>
      </c>
      <c r="K4" s="128" t="s">
        <v>59</v>
      </c>
      <c r="X4" s="219" t="s">
        <v>150</v>
      </c>
      <c r="Y4" s="220">
        <v>41406</v>
      </c>
      <c r="Z4" s="221">
        <v>79</v>
      </c>
      <c r="AB4" s="219" t="s">
        <v>158</v>
      </c>
      <c r="AC4" s="220">
        <v>41433</v>
      </c>
      <c r="AD4" s="221">
        <v>13</v>
      </c>
      <c r="AF4" s="219" t="s">
        <v>161</v>
      </c>
      <c r="AG4" s="220">
        <v>41405</v>
      </c>
      <c r="AH4" s="221">
        <v>4</v>
      </c>
    </row>
    <row r="5" spans="1:34" x14ac:dyDescent="0.3">
      <c r="A5" s="134">
        <v>41445</v>
      </c>
      <c r="B5" s="134" t="s">
        <v>61</v>
      </c>
      <c r="C5" s="135">
        <v>0</v>
      </c>
      <c r="D5" s="135">
        <v>0</v>
      </c>
      <c r="E5" s="135">
        <f t="shared" ref="E5:E26" si="1">SUM(C5:D5)</f>
        <v>0</v>
      </c>
      <c r="F5" s="135">
        <v>0</v>
      </c>
      <c r="G5" s="135">
        <v>51</v>
      </c>
      <c r="H5" s="136">
        <f t="shared" si="0"/>
        <v>51</v>
      </c>
      <c r="I5" s="137">
        <v>5</v>
      </c>
      <c r="J5" s="138">
        <f t="shared" ref="J5:J25" si="2">H5+J4-I5</f>
        <v>174</v>
      </c>
      <c r="K5" s="128" t="s">
        <v>59</v>
      </c>
      <c r="X5" s="219" t="s">
        <v>150</v>
      </c>
      <c r="Y5" s="220">
        <v>41407</v>
      </c>
      <c r="Z5" s="221">
        <v>62</v>
      </c>
      <c r="AB5" s="219" t="s">
        <v>158</v>
      </c>
      <c r="AC5" s="220">
        <v>41434</v>
      </c>
      <c r="AD5" s="221">
        <v>28</v>
      </c>
      <c r="AF5" s="219" t="s">
        <v>161</v>
      </c>
      <c r="AG5" s="220">
        <v>41407</v>
      </c>
      <c r="AH5" s="221">
        <v>2</v>
      </c>
    </row>
    <row r="6" spans="1:34" x14ac:dyDescent="0.3">
      <c r="A6" s="134">
        <v>41452</v>
      </c>
      <c r="B6" s="134" t="s">
        <v>62</v>
      </c>
      <c r="C6" s="135">
        <v>3</v>
      </c>
      <c r="D6" s="135">
        <v>1</v>
      </c>
      <c r="E6" s="135">
        <f t="shared" si="1"/>
        <v>4</v>
      </c>
      <c r="F6" s="135">
        <v>30</v>
      </c>
      <c r="G6" s="135">
        <v>0</v>
      </c>
      <c r="H6" s="136">
        <f t="shared" si="0"/>
        <v>34</v>
      </c>
      <c r="I6" s="137"/>
      <c r="J6" s="138">
        <f t="shared" si="2"/>
        <v>208</v>
      </c>
      <c r="K6" s="128" t="s">
        <v>60</v>
      </c>
      <c r="X6" s="219" t="s">
        <v>150</v>
      </c>
      <c r="Y6" s="220">
        <v>41408</v>
      </c>
      <c r="Z6" s="221">
        <v>20</v>
      </c>
      <c r="AB6" s="219" t="s">
        <v>158</v>
      </c>
      <c r="AC6" s="220">
        <v>41435</v>
      </c>
      <c r="AD6" s="221">
        <v>23</v>
      </c>
      <c r="AF6" s="219" t="s">
        <v>161</v>
      </c>
      <c r="AG6" s="220">
        <v>41410</v>
      </c>
      <c r="AH6" s="221">
        <v>5</v>
      </c>
    </row>
    <row r="7" spans="1:34" x14ac:dyDescent="0.3">
      <c r="A7" s="134">
        <v>41453</v>
      </c>
      <c r="B7" s="134" t="s">
        <v>62</v>
      </c>
      <c r="C7" s="135">
        <v>0</v>
      </c>
      <c r="D7" s="135">
        <v>0</v>
      </c>
      <c r="E7" s="135">
        <f t="shared" si="1"/>
        <v>0</v>
      </c>
      <c r="F7" s="135">
        <v>14</v>
      </c>
      <c r="G7" s="135">
        <v>0</v>
      </c>
      <c r="H7" s="136">
        <f t="shared" si="0"/>
        <v>14</v>
      </c>
      <c r="I7" s="137">
        <v>1</v>
      </c>
      <c r="J7" s="138">
        <f t="shared" si="2"/>
        <v>221</v>
      </c>
      <c r="K7" s="128" t="s">
        <v>60</v>
      </c>
      <c r="X7" s="219" t="s">
        <v>150</v>
      </c>
      <c r="Y7" s="220">
        <v>41409</v>
      </c>
      <c r="Z7" s="221">
        <v>72</v>
      </c>
      <c r="AB7" s="219" t="s">
        <v>158</v>
      </c>
      <c r="AC7" s="220">
        <v>41436</v>
      </c>
      <c r="AD7" s="221">
        <v>41</v>
      </c>
      <c r="AF7" s="219" t="s">
        <v>161</v>
      </c>
      <c r="AG7" s="220">
        <v>41411</v>
      </c>
      <c r="AH7" s="221">
        <v>1</v>
      </c>
    </row>
    <row r="8" spans="1:34" x14ac:dyDescent="0.3">
      <c r="A8" s="134">
        <v>41454</v>
      </c>
      <c r="B8" s="134" t="s">
        <v>62</v>
      </c>
      <c r="C8" s="135">
        <v>5</v>
      </c>
      <c r="D8" s="135">
        <v>0</v>
      </c>
      <c r="E8" s="135">
        <f t="shared" si="1"/>
        <v>5</v>
      </c>
      <c r="F8" s="135">
        <v>16</v>
      </c>
      <c r="G8" s="135">
        <v>0</v>
      </c>
      <c r="H8" s="136">
        <f t="shared" si="0"/>
        <v>21</v>
      </c>
      <c r="I8" s="137">
        <v>2</v>
      </c>
      <c r="J8" s="138">
        <f t="shared" si="2"/>
        <v>240</v>
      </c>
      <c r="K8" s="128" t="s">
        <v>60</v>
      </c>
      <c r="X8" s="219" t="s">
        <v>150</v>
      </c>
      <c r="Y8" s="220">
        <v>41410</v>
      </c>
      <c r="Z8" s="221">
        <v>54</v>
      </c>
      <c r="AB8" s="219" t="s">
        <v>158</v>
      </c>
      <c r="AC8" s="220">
        <v>41437</v>
      </c>
      <c r="AD8" s="221">
        <v>33</v>
      </c>
      <c r="AF8" s="219" t="s">
        <v>161</v>
      </c>
      <c r="AG8" s="220">
        <v>41417</v>
      </c>
      <c r="AH8" s="221">
        <v>8</v>
      </c>
    </row>
    <row r="9" spans="1:34" x14ac:dyDescent="0.3">
      <c r="A9" s="134">
        <v>41455</v>
      </c>
      <c r="B9" s="134" t="s">
        <v>62</v>
      </c>
      <c r="C9" s="135">
        <v>0</v>
      </c>
      <c r="D9" s="135">
        <v>0</v>
      </c>
      <c r="E9" s="135">
        <f t="shared" si="1"/>
        <v>0</v>
      </c>
      <c r="F9" s="135">
        <v>16</v>
      </c>
      <c r="G9" s="135">
        <v>0</v>
      </c>
      <c r="H9" s="136">
        <f t="shared" si="0"/>
        <v>16</v>
      </c>
      <c r="I9" s="137"/>
      <c r="J9" s="138">
        <f t="shared" si="2"/>
        <v>256</v>
      </c>
      <c r="K9" s="128" t="s">
        <v>60</v>
      </c>
      <c r="X9" s="219" t="s">
        <v>150</v>
      </c>
      <c r="Y9" s="220">
        <v>41411</v>
      </c>
      <c r="Z9" s="221">
        <v>33</v>
      </c>
      <c r="AB9" s="219" t="s">
        <v>158</v>
      </c>
      <c r="AC9" s="220">
        <v>41438</v>
      </c>
      <c r="AD9" s="221">
        <v>39</v>
      </c>
      <c r="AF9" s="219" t="s">
        <v>161</v>
      </c>
      <c r="AG9" s="220">
        <v>41426</v>
      </c>
      <c r="AH9" s="221">
        <v>4</v>
      </c>
    </row>
    <row r="10" spans="1:34" x14ac:dyDescent="0.3">
      <c r="A10" s="134">
        <v>41457</v>
      </c>
      <c r="B10" s="134" t="s">
        <v>63</v>
      </c>
      <c r="C10" s="135">
        <v>0</v>
      </c>
      <c r="D10" s="135">
        <v>0</v>
      </c>
      <c r="E10" s="135">
        <f t="shared" si="1"/>
        <v>0</v>
      </c>
      <c r="F10" s="135">
        <v>0</v>
      </c>
      <c r="G10" s="135">
        <v>46</v>
      </c>
      <c r="H10" s="136">
        <f t="shared" si="0"/>
        <v>46</v>
      </c>
      <c r="I10" s="137"/>
      <c r="J10" s="138">
        <f t="shared" si="2"/>
        <v>302</v>
      </c>
      <c r="K10" s="128" t="s">
        <v>60</v>
      </c>
      <c r="X10" s="219" t="s">
        <v>150</v>
      </c>
      <c r="Y10" s="220">
        <v>41412</v>
      </c>
      <c r="Z10" s="221">
        <v>51</v>
      </c>
      <c r="AB10" s="219" t="s">
        <v>158</v>
      </c>
      <c r="AC10" s="220">
        <v>41439</v>
      </c>
      <c r="AD10" s="221">
        <v>31</v>
      </c>
      <c r="AF10" s="219" t="s">
        <v>161</v>
      </c>
      <c r="AG10" s="220">
        <v>41427</v>
      </c>
      <c r="AH10" s="221">
        <v>1</v>
      </c>
    </row>
    <row r="11" spans="1:34" x14ac:dyDescent="0.3">
      <c r="A11" s="134">
        <v>41466</v>
      </c>
      <c r="B11" s="134" t="s">
        <v>62</v>
      </c>
      <c r="C11" s="135">
        <v>22</v>
      </c>
      <c r="D11" s="135">
        <v>0</v>
      </c>
      <c r="E11" s="139">
        <v>22</v>
      </c>
      <c r="F11" s="139">
        <v>19</v>
      </c>
      <c r="G11" s="135">
        <v>0</v>
      </c>
      <c r="H11" s="136">
        <f t="shared" si="0"/>
        <v>41</v>
      </c>
      <c r="I11" s="137"/>
      <c r="J11" s="138">
        <f t="shared" si="2"/>
        <v>343</v>
      </c>
      <c r="K11" s="128" t="s">
        <v>60</v>
      </c>
      <c r="X11" s="219" t="s">
        <v>150</v>
      </c>
      <c r="Y11" s="220">
        <v>41413</v>
      </c>
      <c r="Z11" s="221">
        <v>95</v>
      </c>
      <c r="AB11" s="219" t="s">
        <v>158</v>
      </c>
      <c r="AC11" s="220">
        <v>41440</v>
      </c>
      <c r="AD11" s="221">
        <v>53</v>
      </c>
      <c r="AF11" s="219" t="s">
        <v>161</v>
      </c>
      <c r="AG11" s="220">
        <v>41428</v>
      </c>
      <c r="AH11" s="221">
        <v>5</v>
      </c>
    </row>
    <row r="12" spans="1:34" x14ac:dyDescent="0.3">
      <c r="A12" s="134">
        <v>41467</v>
      </c>
      <c r="B12" s="134" t="s">
        <v>62</v>
      </c>
      <c r="C12" s="135">
        <v>26</v>
      </c>
      <c r="D12" s="135">
        <v>0</v>
      </c>
      <c r="E12" s="139">
        <v>26</v>
      </c>
      <c r="F12" s="139">
        <v>12</v>
      </c>
      <c r="G12" s="135">
        <v>0</v>
      </c>
      <c r="H12" s="136">
        <f t="shared" si="0"/>
        <v>38</v>
      </c>
      <c r="I12" s="137">
        <v>6</v>
      </c>
      <c r="J12" s="138">
        <f>H12+J11-I12</f>
        <v>375</v>
      </c>
      <c r="K12" s="128" t="s">
        <v>60</v>
      </c>
      <c r="X12" s="219" t="s">
        <v>150</v>
      </c>
      <c r="Y12" s="220">
        <v>41414</v>
      </c>
      <c r="Z12" s="221">
        <v>84</v>
      </c>
      <c r="AB12" s="219" t="s">
        <v>158</v>
      </c>
      <c r="AC12" s="220">
        <v>41441</v>
      </c>
      <c r="AD12" s="221">
        <v>36</v>
      </c>
      <c r="AF12" s="219" t="s">
        <v>161</v>
      </c>
      <c r="AG12" s="220">
        <v>41429</v>
      </c>
      <c r="AH12" s="221">
        <v>6</v>
      </c>
    </row>
    <row r="13" spans="1:34" x14ac:dyDescent="0.3">
      <c r="A13" s="134">
        <v>41468</v>
      </c>
      <c r="B13" s="134" t="s">
        <v>62</v>
      </c>
      <c r="C13" s="135">
        <v>18</v>
      </c>
      <c r="D13" s="135">
        <v>0</v>
      </c>
      <c r="E13" s="135">
        <f t="shared" si="1"/>
        <v>18</v>
      </c>
      <c r="F13" s="135">
        <v>14</v>
      </c>
      <c r="G13" s="135">
        <v>0</v>
      </c>
      <c r="H13" s="136">
        <f t="shared" si="0"/>
        <v>32</v>
      </c>
      <c r="I13" s="137">
        <v>6</v>
      </c>
      <c r="J13" s="138">
        <f t="shared" si="2"/>
        <v>401</v>
      </c>
      <c r="K13" s="128" t="s">
        <v>60</v>
      </c>
      <c r="X13" s="219" t="s">
        <v>150</v>
      </c>
      <c r="Y13" s="220">
        <v>41415</v>
      </c>
      <c r="Z13" s="221">
        <v>78</v>
      </c>
      <c r="AB13" s="219" t="s">
        <v>158</v>
      </c>
      <c r="AC13" s="220">
        <v>41442</v>
      </c>
      <c r="AD13" s="221">
        <v>46</v>
      </c>
      <c r="AF13" s="219" t="s">
        <v>161</v>
      </c>
      <c r="AG13" s="220">
        <v>41430</v>
      </c>
      <c r="AH13" s="221">
        <v>1</v>
      </c>
    </row>
    <row r="14" spans="1:34" x14ac:dyDescent="0.3">
      <c r="A14" s="134">
        <v>41469</v>
      </c>
      <c r="B14" s="134" t="s">
        <v>62</v>
      </c>
      <c r="C14" s="135">
        <v>2</v>
      </c>
      <c r="D14" s="135">
        <v>0</v>
      </c>
      <c r="E14" s="135">
        <f t="shared" si="1"/>
        <v>2</v>
      </c>
      <c r="F14" s="135">
        <v>14</v>
      </c>
      <c r="G14" s="135">
        <v>0</v>
      </c>
      <c r="H14" s="136">
        <f t="shared" si="0"/>
        <v>16</v>
      </c>
      <c r="I14" s="137">
        <v>7</v>
      </c>
      <c r="J14" s="138">
        <f t="shared" si="2"/>
        <v>410</v>
      </c>
      <c r="K14" s="128" t="s">
        <v>60</v>
      </c>
      <c r="X14" s="219" t="s">
        <v>150</v>
      </c>
      <c r="Y14" s="220">
        <v>41416</v>
      </c>
      <c r="Z14" s="221">
        <v>35</v>
      </c>
      <c r="AB14" s="219" t="s">
        <v>158</v>
      </c>
      <c r="AC14" s="220">
        <v>41443</v>
      </c>
      <c r="AD14" s="221">
        <v>69</v>
      </c>
      <c r="AF14" s="219" t="s">
        <v>161</v>
      </c>
      <c r="AG14" s="220">
        <v>41432</v>
      </c>
      <c r="AH14" s="221">
        <v>1</v>
      </c>
    </row>
    <row r="15" spans="1:34" x14ac:dyDescent="0.3">
      <c r="A15" s="134">
        <v>41474</v>
      </c>
      <c r="B15" s="134" t="s">
        <v>5</v>
      </c>
      <c r="C15" s="135">
        <v>12</v>
      </c>
      <c r="D15" s="135">
        <v>0</v>
      </c>
      <c r="E15" s="135">
        <f t="shared" si="1"/>
        <v>12</v>
      </c>
      <c r="F15" s="135">
        <v>0</v>
      </c>
      <c r="G15" s="135">
        <v>0</v>
      </c>
      <c r="H15" s="136">
        <f t="shared" si="0"/>
        <v>12</v>
      </c>
      <c r="I15" s="137"/>
      <c r="J15" s="138">
        <f t="shared" si="2"/>
        <v>422</v>
      </c>
      <c r="K15" s="128" t="s">
        <v>60</v>
      </c>
      <c r="X15" s="219" t="s">
        <v>150</v>
      </c>
      <c r="Y15" s="220">
        <v>41417</v>
      </c>
      <c r="Z15" s="221">
        <v>43</v>
      </c>
      <c r="AB15" s="219" t="s">
        <v>158</v>
      </c>
      <c r="AC15" s="220">
        <v>41444</v>
      </c>
      <c r="AD15" s="221">
        <v>71</v>
      </c>
      <c r="AF15" s="219" t="s">
        <v>161</v>
      </c>
      <c r="AG15" s="220">
        <v>41433</v>
      </c>
      <c r="AH15" s="221">
        <v>6</v>
      </c>
    </row>
    <row r="16" spans="1:34" x14ac:dyDescent="0.3">
      <c r="A16" s="134">
        <v>41475</v>
      </c>
      <c r="B16" s="134" t="s">
        <v>5</v>
      </c>
      <c r="C16" s="135">
        <v>14</v>
      </c>
      <c r="D16" s="135">
        <v>0</v>
      </c>
      <c r="E16" s="135">
        <f t="shared" si="1"/>
        <v>14</v>
      </c>
      <c r="F16" s="135">
        <v>7</v>
      </c>
      <c r="G16" s="135">
        <v>0</v>
      </c>
      <c r="H16" s="136">
        <f t="shared" si="0"/>
        <v>21</v>
      </c>
      <c r="I16" s="137"/>
      <c r="J16" s="138">
        <f t="shared" si="2"/>
        <v>443</v>
      </c>
      <c r="K16" s="128" t="s">
        <v>60</v>
      </c>
      <c r="X16" s="219" t="s">
        <v>150</v>
      </c>
      <c r="Y16" s="220">
        <v>41418</v>
      </c>
      <c r="Z16" s="221">
        <v>58</v>
      </c>
      <c r="AB16" s="219" t="s">
        <v>158</v>
      </c>
      <c r="AC16" s="220">
        <v>41445</v>
      </c>
      <c r="AD16" s="221">
        <v>31</v>
      </c>
      <c r="AF16" s="219" t="s">
        <v>161</v>
      </c>
      <c r="AG16" s="220">
        <v>41435</v>
      </c>
      <c r="AH16" s="221">
        <v>5</v>
      </c>
    </row>
    <row r="17" spans="1:34" x14ac:dyDescent="0.3">
      <c r="A17" s="134">
        <v>41476</v>
      </c>
      <c r="B17" s="134" t="s">
        <v>5</v>
      </c>
      <c r="C17" s="135">
        <v>5</v>
      </c>
      <c r="D17" s="135">
        <v>0</v>
      </c>
      <c r="E17" s="135">
        <f t="shared" si="1"/>
        <v>5</v>
      </c>
      <c r="F17" s="135">
        <v>3</v>
      </c>
      <c r="G17" s="135">
        <v>0</v>
      </c>
      <c r="H17" s="136">
        <f t="shared" si="0"/>
        <v>8</v>
      </c>
      <c r="I17" s="137"/>
      <c r="J17" s="138">
        <f t="shared" si="2"/>
        <v>451</v>
      </c>
      <c r="K17" s="128" t="s">
        <v>60</v>
      </c>
      <c r="X17" s="219" t="s">
        <v>150</v>
      </c>
      <c r="Y17" s="220">
        <v>41419</v>
      </c>
      <c r="Z17" s="221">
        <v>80</v>
      </c>
      <c r="AB17" s="219" t="s">
        <v>158</v>
      </c>
      <c r="AC17" s="220">
        <v>41446</v>
      </c>
      <c r="AD17" s="221">
        <v>41</v>
      </c>
      <c r="AF17" s="219" t="s">
        <v>161</v>
      </c>
      <c r="AG17" s="220">
        <v>41436</v>
      </c>
      <c r="AH17" s="221">
        <v>2</v>
      </c>
    </row>
    <row r="18" spans="1:34" x14ac:dyDescent="0.3">
      <c r="A18" s="134">
        <v>41480</v>
      </c>
      <c r="B18" s="134" t="s">
        <v>66</v>
      </c>
      <c r="C18" s="135">
        <v>0</v>
      </c>
      <c r="D18" s="135">
        <v>15</v>
      </c>
      <c r="E18" s="135">
        <f t="shared" si="1"/>
        <v>15</v>
      </c>
      <c r="F18" s="135">
        <v>0</v>
      </c>
      <c r="G18" s="135">
        <v>0</v>
      </c>
      <c r="H18" s="136">
        <f t="shared" si="0"/>
        <v>15</v>
      </c>
      <c r="I18" s="137"/>
      <c r="J18" s="138">
        <f t="shared" si="2"/>
        <v>466</v>
      </c>
      <c r="K18" s="128" t="s">
        <v>60</v>
      </c>
      <c r="X18" s="219" t="s">
        <v>150</v>
      </c>
      <c r="Y18" s="220">
        <v>41420</v>
      </c>
      <c r="Z18" s="221">
        <v>87</v>
      </c>
      <c r="AB18" s="219" t="s">
        <v>158</v>
      </c>
      <c r="AC18" s="220">
        <v>41447</v>
      </c>
      <c r="AD18" s="221">
        <v>35</v>
      </c>
      <c r="AF18" s="219" t="s">
        <v>161</v>
      </c>
      <c r="AG18" s="220">
        <v>41437</v>
      </c>
      <c r="AH18" s="221">
        <v>2</v>
      </c>
    </row>
    <row r="19" spans="1:34" x14ac:dyDescent="0.3">
      <c r="A19" s="134">
        <v>41481</v>
      </c>
      <c r="B19" s="134" t="s">
        <v>66</v>
      </c>
      <c r="C19" s="135">
        <v>10</v>
      </c>
      <c r="D19" s="135">
        <v>0</v>
      </c>
      <c r="E19" s="135">
        <f t="shared" si="1"/>
        <v>10</v>
      </c>
      <c r="F19" s="135">
        <v>7</v>
      </c>
      <c r="G19" s="135">
        <v>0</v>
      </c>
      <c r="H19" s="136">
        <f t="shared" si="0"/>
        <v>17</v>
      </c>
      <c r="I19" s="137"/>
      <c r="J19" s="138">
        <f t="shared" si="2"/>
        <v>483</v>
      </c>
      <c r="K19" s="128" t="s">
        <v>60</v>
      </c>
      <c r="X19" s="219" t="s">
        <v>150</v>
      </c>
      <c r="Y19" s="220">
        <v>41421</v>
      </c>
      <c r="Z19" s="221">
        <v>52</v>
      </c>
      <c r="AB19" s="219" t="s">
        <v>158</v>
      </c>
      <c r="AC19" s="220">
        <v>41448</v>
      </c>
      <c r="AD19" s="221">
        <v>44</v>
      </c>
      <c r="AF19" s="219" t="s">
        <v>161</v>
      </c>
      <c r="AG19" s="220">
        <v>41438</v>
      </c>
      <c r="AH19" s="221">
        <v>4</v>
      </c>
    </row>
    <row r="20" spans="1:34" x14ac:dyDescent="0.3">
      <c r="A20" s="134">
        <v>41482</v>
      </c>
      <c r="B20" s="134" t="s">
        <v>66</v>
      </c>
      <c r="C20" s="135">
        <v>4</v>
      </c>
      <c r="D20" s="135">
        <v>0</v>
      </c>
      <c r="E20" s="135">
        <f t="shared" si="1"/>
        <v>4</v>
      </c>
      <c r="F20" s="135">
        <v>5</v>
      </c>
      <c r="G20" s="135">
        <v>0</v>
      </c>
      <c r="H20" s="136">
        <f t="shared" si="0"/>
        <v>9</v>
      </c>
      <c r="I20" s="137"/>
      <c r="J20" s="138">
        <f t="shared" si="2"/>
        <v>492</v>
      </c>
      <c r="K20" s="128" t="s">
        <v>60</v>
      </c>
      <c r="X20" s="219" t="s">
        <v>150</v>
      </c>
      <c r="Y20" s="220">
        <v>41422</v>
      </c>
      <c r="Z20" s="221">
        <v>24</v>
      </c>
      <c r="AB20" s="219" t="s">
        <v>158</v>
      </c>
      <c r="AC20" s="220">
        <v>41449</v>
      </c>
      <c r="AD20" s="221">
        <v>37</v>
      </c>
      <c r="AF20" s="219" t="s">
        <v>161</v>
      </c>
      <c r="AG20" s="220">
        <v>41439</v>
      </c>
      <c r="AH20" s="221">
        <v>8</v>
      </c>
    </row>
    <row r="21" spans="1:34" x14ac:dyDescent="0.3">
      <c r="A21" s="134">
        <v>41483</v>
      </c>
      <c r="B21" s="134" t="s">
        <v>66</v>
      </c>
      <c r="C21" s="135">
        <v>11</v>
      </c>
      <c r="D21" s="135">
        <v>0</v>
      </c>
      <c r="E21" s="135">
        <f t="shared" si="1"/>
        <v>11</v>
      </c>
      <c r="F21" s="135">
        <v>4</v>
      </c>
      <c r="G21" s="135">
        <v>0</v>
      </c>
      <c r="H21" s="136">
        <f t="shared" si="0"/>
        <v>15</v>
      </c>
      <c r="I21" s="137"/>
      <c r="J21" s="138">
        <f>H21+J20-I21</f>
        <v>507</v>
      </c>
      <c r="K21" s="128" t="s">
        <v>60</v>
      </c>
      <c r="X21" s="219" t="s">
        <v>150</v>
      </c>
      <c r="Y21" s="220">
        <v>41423</v>
      </c>
      <c r="Z21" s="221">
        <v>28</v>
      </c>
      <c r="AB21" s="219" t="s">
        <v>158</v>
      </c>
      <c r="AC21" s="220">
        <v>41450</v>
      </c>
      <c r="AD21" s="221">
        <v>27</v>
      </c>
      <c r="AF21" s="219" t="s">
        <v>161</v>
      </c>
      <c r="AG21" s="220">
        <v>41440</v>
      </c>
      <c r="AH21" s="221">
        <v>7</v>
      </c>
    </row>
    <row r="22" spans="1:34" x14ac:dyDescent="0.3">
      <c r="A22" s="134">
        <v>41487</v>
      </c>
      <c r="B22" s="134" t="s">
        <v>67</v>
      </c>
      <c r="C22" s="135">
        <v>12</v>
      </c>
      <c r="D22" s="135">
        <v>0</v>
      </c>
      <c r="E22" s="135">
        <f t="shared" si="1"/>
        <v>12</v>
      </c>
      <c r="F22" s="135">
        <v>4</v>
      </c>
      <c r="G22" s="135">
        <v>0</v>
      </c>
      <c r="H22" s="136">
        <f t="shared" si="0"/>
        <v>16</v>
      </c>
      <c r="I22" s="137"/>
      <c r="J22" s="138">
        <f t="shared" si="2"/>
        <v>523</v>
      </c>
      <c r="K22" s="128" t="s">
        <v>60</v>
      </c>
      <c r="X22" s="219" t="s">
        <v>150</v>
      </c>
      <c r="Y22" s="220">
        <v>41424</v>
      </c>
      <c r="Z22" s="221">
        <v>60</v>
      </c>
      <c r="AB22" s="219" t="s">
        <v>158</v>
      </c>
      <c r="AC22" s="220">
        <v>41451</v>
      </c>
      <c r="AD22" s="221">
        <v>38</v>
      </c>
      <c r="AF22" s="219" t="s">
        <v>161</v>
      </c>
      <c r="AG22" s="220">
        <v>41441</v>
      </c>
      <c r="AH22" s="221">
        <v>9</v>
      </c>
    </row>
    <row r="23" spans="1:34" x14ac:dyDescent="0.3">
      <c r="A23" s="134">
        <v>41488</v>
      </c>
      <c r="B23" s="134" t="s">
        <v>68</v>
      </c>
      <c r="C23" s="135">
        <v>15</v>
      </c>
      <c r="D23" s="135">
        <v>17</v>
      </c>
      <c r="E23" s="135">
        <f t="shared" si="1"/>
        <v>32</v>
      </c>
      <c r="F23" s="135">
        <v>17</v>
      </c>
      <c r="G23" s="135">
        <v>0</v>
      </c>
      <c r="H23" s="136">
        <f t="shared" si="0"/>
        <v>49</v>
      </c>
      <c r="I23" s="137"/>
      <c r="J23" s="138">
        <f t="shared" si="2"/>
        <v>572</v>
      </c>
      <c r="K23" s="128" t="s">
        <v>141</v>
      </c>
      <c r="X23" s="219" t="s">
        <v>150</v>
      </c>
      <c r="Y23" s="220">
        <v>41425</v>
      </c>
      <c r="Z23" s="221">
        <v>91</v>
      </c>
      <c r="AB23" s="219" t="s">
        <v>158</v>
      </c>
      <c r="AC23" s="220">
        <v>41452</v>
      </c>
      <c r="AD23" s="221">
        <v>13</v>
      </c>
      <c r="AF23" s="219" t="s">
        <v>161</v>
      </c>
      <c r="AG23" s="220">
        <v>41442</v>
      </c>
      <c r="AH23" s="221">
        <v>11</v>
      </c>
    </row>
    <row r="24" spans="1:34" x14ac:dyDescent="0.3">
      <c r="A24" s="134">
        <v>41489</v>
      </c>
      <c r="B24" s="134" t="s">
        <v>68</v>
      </c>
      <c r="C24" s="135">
        <v>2</v>
      </c>
      <c r="D24" s="135">
        <v>0</v>
      </c>
      <c r="E24" s="135">
        <f t="shared" si="1"/>
        <v>2</v>
      </c>
      <c r="F24" s="135">
        <v>7</v>
      </c>
      <c r="G24" s="135">
        <v>0</v>
      </c>
      <c r="H24" s="136">
        <f t="shared" si="0"/>
        <v>9</v>
      </c>
      <c r="I24" s="137"/>
      <c r="J24" s="138">
        <f t="shared" si="2"/>
        <v>581</v>
      </c>
      <c r="K24" s="128" t="s">
        <v>141</v>
      </c>
      <c r="X24" s="219" t="s">
        <v>150</v>
      </c>
      <c r="Y24" s="220">
        <v>41426</v>
      </c>
      <c r="Z24" s="221">
        <v>125</v>
      </c>
      <c r="AB24" s="219" t="s">
        <v>158</v>
      </c>
      <c r="AC24" s="220">
        <v>41453</v>
      </c>
      <c r="AD24" s="221">
        <v>34</v>
      </c>
      <c r="AF24" s="219" t="s">
        <v>161</v>
      </c>
      <c r="AG24" s="220">
        <v>41443</v>
      </c>
      <c r="AH24" s="221">
        <v>24</v>
      </c>
    </row>
    <row r="25" spans="1:34" x14ac:dyDescent="0.3">
      <c r="A25" s="134">
        <v>41490</v>
      </c>
      <c r="B25" s="134" t="s">
        <v>66</v>
      </c>
      <c r="C25" s="135">
        <v>4</v>
      </c>
      <c r="D25" s="135">
        <v>0</v>
      </c>
      <c r="E25" s="135">
        <f t="shared" si="1"/>
        <v>4</v>
      </c>
      <c r="F25" s="135">
        <v>2</v>
      </c>
      <c r="G25" s="135">
        <v>0</v>
      </c>
      <c r="H25" s="136">
        <f t="shared" si="0"/>
        <v>6</v>
      </c>
      <c r="I25" s="137"/>
      <c r="J25" s="138">
        <f t="shared" si="2"/>
        <v>587</v>
      </c>
      <c r="K25" s="128" t="s">
        <v>142</v>
      </c>
      <c r="X25" s="219" t="s">
        <v>150</v>
      </c>
      <c r="Y25" s="220">
        <v>41427</v>
      </c>
      <c r="Z25" s="221">
        <v>135</v>
      </c>
      <c r="AB25" s="219" t="s">
        <v>158</v>
      </c>
      <c r="AC25" s="220">
        <v>41454</v>
      </c>
      <c r="AD25" s="221">
        <v>23</v>
      </c>
      <c r="AF25" s="219" t="s">
        <v>161</v>
      </c>
      <c r="AG25" s="220">
        <v>41444</v>
      </c>
      <c r="AH25" s="221">
        <v>37</v>
      </c>
    </row>
    <row r="26" spans="1:34" x14ac:dyDescent="0.3">
      <c r="A26" s="134">
        <v>41491</v>
      </c>
      <c r="B26" s="134" t="s">
        <v>62</v>
      </c>
      <c r="C26" s="135">
        <v>2</v>
      </c>
      <c r="D26" s="135">
        <v>4</v>
      </c>
      <c r="E26" s="135">
        <f t="shared" si="1"/>
        <v>6</v>
      </c>
      <c r="F26" s="135">
        <v>7</v>
      </c>
      <c r="G26" s="135">
        <v>0</v>
      </c>
      <c r="H26" s="136">
        <f t="shared" si="0"/>
        <v>13</v>
      </c>
      <c r="I26" s="137"/>
      <c r="J26" s="138">
        <f>H26+J25-I26</f>
        <v>600</v>
      </c>
      <c r="K26" s="128" t="s">
        <v>60</v>
      </c>
      <c r="X26" s="219" t="s">
        <v>150</v>
      </c>
      <c r="Y26" s="220">
        <v>41428</v>
      </c>
      <c r="Z26" s="221">
        <v>116</v>
      </c>
      <c r="AB26" s="219" t="s">
        <v>158</v>
      </c>
      <c r="AC26" s="220">
        <v>41455</v>
      </c>
      <c r="AD26" s="221">
        <v>34</v>
      </c>
      <c r="AF26" s="219" t="s">
        <v>161</v>
      </c>
      <c r="AG26" s="220">
        <v>41445</v>
      </c>
      <c r="AH26" s="221">
        <v>18</v>
      </c>
    </row>
    <row r="27" spans="1:34" x14ac:dyDescent="0.3">
      <c r="A27" s="140" t="s">
        <v>6</v>
      </c>
      <c r="B27" s="137"/>
      <c r="C27" s="141">
        <f t="shared" ref="C27:H27" si="3">SUM(C4:C26)</f>
        <v>167</v>
      </c>
      <c r="D27" s="141">
        <f t="shared" si="3"/>
        <v>37</v>
      </c>
      <c r="E27" s="141">
        <f t="shared" si="3"/>
        <v>204</v>
      </c>
      <c r="F27" s="141">
        <f t="shared" si="3"/>
        <v>198</v>
      </c>
      <c r="G27" s="135">
        <f t="shared" si="3"/>
        <v>238</v>
      </c>
      <c r="H27" s="136">
        <f t="shared" si="3"/>
        <v>640</v>
      </c>
      <c r="I27" s="137">
        <f>SUM(I4:I22)</f>
        <v>40</v>
      </c>
      <c r="J27" s="138">
        <f>H27-I27</f>
        <v>600</v>
      </c>
      <c r="X27" s="219" t="s">
        <v>150</v>
      </c>
      <c r="Y27" s="220">
        <v>41429</v>
      </c>
      <c r="Z27" s="221">
        <v>173</v>
      </c>
      <c r="AB27" s="219" t="s">
        <v>158</v>
      </c>
      <c r="AC27" s="220">
        <v>41456</v>
      </c>
      <c r="AD27" s="221">
        <v>60</v>
      </c>
      <c r="AF27" s="219" t="s">
        <v>161</v>
      </c>
      <c r="AG27" s="220">
        <v>41446</v>
      </c>
      <c r="AH27" s="221">
        <v>22</v>
      </c>
    </row>
    <row r="28" spans="1:34" x14ac:dyDescent="0.3">
      <c r="X28" s="219" t="s">
        <v>150</v>
      </c>
      <c r="Y28" s="220">
        <v>41430</v>
      </c>
      <c r="Z28" s="221">
        <v>166</v>
      </c>
      <c r="AB28" s="219" t="s">
        <v>158</v>
      </c>
      <c r="AC28" s="220">
        <v>41457</v>
      </c>
      <c r="AD28" s="221">
        <v>113</v>
      </c>
      <c r="AF28" s="219" t="s">
        <v>161</v>
      </c>
      <c r="AG28" s="220">
        <v>41447</v>
      </c>
      <c r="AH28" s="221">
        <v>23</v>
      </c>
    </row>
    <row r="29" spans="1:34" x14ac:dyDescent="0.3">
      <c r="G29" s="143" t="s">
        <v>22</v>
      </c>
      <c r="H29" s="144"/>
      <c r="I29" s="124"/>
      <c r="J29" s="145">
        <f>(I27)/H27*100</f>
        <v>6.25</v>
      </c>
      <c r="X29" s="219" t="s">
        <v>150</v>
      </c>
      <c r="Y29" s="220">
        <v>41431</v>
      </c>
      <c r="Z29" s="221">
        <v>216</v>
      </c>
      <c r="AB29" s="219" t="s">
        <v>158</v>
      </c>
      <c r="AC29" s="220">
        <v>41458</v>
      </c>
      <c r="AD29" s="221">
        <v>93</v>
      </c>
      <c r="AF29" s="219" t="s">
        <v>161</v>
      </c>
      <c r="AG29" s="220">
        <v>41448</v>
      </c>
      <c r="AH29" s="221">
        <v>46</v>
      </c>
    </row>
    <row r="30" spans="1:34" x14ac:dyDescent="0.3">
      <c r="G30" s="143" t="s">
        <v>23</v>
      </c>
      <c r="H30" s="143"/>
      <c r="I30" s="124"/>
      <c r="J30" s="145">
        <f>(I27-29)/H27*100</f>
        <v>1.7187500000000002</v>
      </c>
      <c r="X30" s="219" t="s">
        <v>150</v>
      </c>
      <c r="Y30" s="220">
        <v>41432</v>
      </c>
      <c r="Z30" s="221">
        <v>249</v>
      </c>
      <c r="AB30" s="219" t="s">
        <v>158</v>
      </c>
      <c r="AC30" s="220">
        <v>41459</v>
      </c>
      <c r="AD30" s="221">
        <v>123</v>
      </c>
      <c r="AF30" s="219" t="s">
        <v>161</v>
      </c>
      <c r="AG30" s="220">
        <v>41449</v>
      </c>
      <c r="AH30" s="221">
        <v>25</v>
      </c>
    </row>
    <row r="31" spans="1:34" x14ac:dyDescent="0.3">
      <c r="A31" s="146" t="s">
        <v>64</v>
      </c>
      <c r="B31" s="147"/>
      <c r="C31" s="146"/>
      <c r="D31" s="128">
        <f>E31+G31</f>
        <v>83</v>
      </c>
      <c r="E31" s="146">
        <f>B53-E27</f>
        <v>0</v>
      </c>
      <c r="F31" s="146"/>
      <c r="G31" s="148">
        <f>B52-F27</f>
        <v>83</v>
      </c>
      <c r="H31" s="146"/>
      <c r="I31" s="146">
        <f>B51-G27</f>
        <v>0</v>
      </c>
      <c r="J31" s="149"/>
      <c r="K31" s="146"/>
      <c r="L31" s="150"/>
      <c r="X31" s="219" t="s">
        <v>150</v>
      </c>
      <c r="Y31" s="220">
        <v>41433</v>
      </c>
      <c r="Z31" s="221">
        <v>161</v>
      </c>
      <c r="AB31" s="219" t="s">
        <v>158</v>
      </c>
      <c r="AC31" s="220">
        <v>41460</v>
      </c>
      <c r="AD31" s="221">
        <v>272</v>
      </c>
      <c r="AF31" s="219" t="s">
        <v>161</v>
      </c>
      <c r="AG31" s="220">
        <v>41450</v>
      </c>
      <c r="AH31" s="221">
        <v>18</v>
      </c>
    </row>
    <row r="32" spans="1:34" x14ac:dyDescent="0.3">
      <c r="A32" s="151" t="s">
        <v>18</v>
      </c>
      <c r="X32" s="219" t="s">
        <v>150</v>
      </c>
      <c r="Y32" s="220">
        <v>41434</v>
      </c>
      <c r="Z32" s="221">
        <v>187</v>
      </c>
      <c r="AB32" s="219" t="s">
        <v>158</v>
      </c>
      <c r="AC32" s="220">
        <v>41461</v>
      </c>
      <c r="AD32" s="221">
        <v>150</v>
      </c>
      <c r="AF32" s="219" t="s">
        <v>161</v>
      </c>
      <c r="AG32" s="220">
        <v>41451</v>
      </c>
      <c r="AH32" s="221">
        <v>13</v>
      </c>
    </row>
    <row r="33" spans="1:34" x14ac:dyDescent="0.3">
      <c r="A33" s="128" t="s">
        <v>81</v>
      </c>
      <c r="X33" s="219" t="s">
        <v>150</v>
      </c>
      <c r="Y33" s="220">
        <v>41435</v>
      </c>
      <c r="Z33" s="221">
        <v>203</v>
      </c>
      <c r="AB33" s="219" t="s">
        <v>158</v>
      </c>
      <c r="AC33" s="220">
        <v>41462</v>
      </c>
      <c r="AD33" s="221">
        <v>100</v>
      </c>
      <c r="AF33" s="219" t="s">
        <v>161</v>
      </c>
      <c r="AG33" s="220">
        <v>41452</v>
      </c>
      <c r="AH33" s="221">
        <v>41</v>
      </c>
    </row>
    <row r="34" spans="1:34" x14ac:dyDescent="0.3">
      <c r="A34" s="128" t="s">
        <v>82</v>
      </c>
      <c r="X34" s="219" t="s">
        <v>150</v>
      </c>
      <c r="Y34" s="220">
        <v>41436</v>
      </c>
      <c r="Z34" s="221">
        <v>240</v>
      </c>
      <c r="AB34" s="219" t="s">
        <v>158</v>
      </c>
      <c r="AC34" s="220">
        <v>41463</v>
      </c>
      <c r="AD34" s="221">
        <v>179</v>
      </c>
      <c r="AF34" s="219" t="s">
        <v>161</v>
      </c>
      <c r="AG34" s="220">
        <v>41453</v>
      </c>
      <c r="AH34" s="221">
        <v>40</v>
      </c>
    </row>
    <row r="35" spans="1:34" x14ac:dyDescent="0.3">
      <c r="A35" s="128" t="s">
        <v>83</v>
      </c>
      <c r="X35" s="219" t="s">
        <v>150</v>
      </c>
      <c r="Y35" s="220">
        <v>41437</v>
      </c>
      <c r="Z35" s="221">
        <v>218</v>
      </c>
      <c r="AB35" s="219" t="s">
        <v>158</v>
      </c>
      <c r="AC35" s="220">
        <v>41464</v>
      </c>
      <c r="AD35" s="221">
        <v>105</v>
      </c>
      <c r="AF35" s="219" t="s">
        <v>161</v>
      </c>
      <c r="AG35" s="220">
        <v>41454</v>
      </c>
      <c r="AH35" s="221">
        <v>41</v>
      </c>
    </row>
    <row r="36" spans="1:34" x14ac:dyDescent="0.3">
      <c r="A36" s="128" t="s">
        <v>84</v>
      </c>
      <c r="X36" s="219" t="s">
        <v>150</v>
      </c>
      <c r="Y36" s="220">
        <v>41438</v>
      </c>
      <c r="Z36" s="221">
        <v>231</v>
      </c>
      <c r="AB36" s="219" t="s">
        <v>158</v>
      </c>
      <c r="AC36" s="220">
        <v>41465</v>
      </c>
      <c r="AD36" s="221">
        <v>153</v>
      </c>
      <c r="AF36" s="219" t="s">
        <v>161</v>
      </c>
      <c r="AG36" s="220">
        <v>41455</v>
      </c>
      <c r="AH36" s="221">
        <v>76</v>
      </c>
    </row>
    <row r="37" spans="1:34" x14ac:dyDescent="0.3">
      <c r="A37" s="128" t="s">
        <v>85</v>
      </c>
      <c r="X37" s="219" t="s">
        <v>150</v>
      </c>
      <c r="Y37" s="220">
        <v>41439</v>
      </c>
      <c r="Z37" s="221">
        <v>222</v>
      </c>
      <c r="AB37" s="219" t="s">
        <v>158</v>
      </c>
      <c r="AC37" s="220">
        <v>41466</v>
      </c>
      <c r="AD37" s="221">
        <v>129</v>
      </c>
      <c r="AF37" s="219" t="s">
        <v>161</v>
      </c>
      <c r="AG37" s="220">
        <v>41456</v>
      </c>
      <c r="AH37" s="221">
        <v>84</v>
      </c>
    </row>
    <row r="38" spans="1:34" x14ac:dyDescent="0.3">
      <c r="A38" s="128" t="s">
        <v>86</v>
      </c>
      <c r="B38" s="152"/>
      <c r="X38" s="219" t="s">
        <v>150</v>
      </c>
      <c r="Y38" s="220">
        <v>41440</v>
      </c>
      <c r="Z38" s="221">
        <v>379</v>
      </c>
      <c r="AB38" s="219" t="s">
        <v>158</v>
      </c>
      <c r="AC38" s="220">
        <v>41467</v>
      </c>
      <c r="AD38" s="221">
        <v>273</v>
      </c>
      <c r="AF38" s="219" t="s">
        <v>161</v>
      </c>
      <c r="AG38" s="220">
        <v>41457</v>
      </c>
      <c r="AH38" s="221">
        <v>94</v>
      </c>
    </row>
    <row r="39" spans="1:34" x14ac:dyDescent="0.3">
      <c r="A39" s="128" t="s">
        <v>65</v>
      </c>
      <c r="X39" s="219" t="s">
        <v>150</v>
      </c>
      <c r="Y39" s="220">
        <v>41441</v>
      </c>
      <c r="Z39" s="221">
        <v>404</v>
      </c>
      <c r="AB39" s="219" t="s">
        <v>158</v>
      </c>
      <c r="AC39" s="220">
        <v>41468</v>
      </c>
      <c r="AD39" s="221">
        <v>89</v>
      </c>
      <c r="AF39" s="219" t="s">
        <v>161</v>
      </c>
      <c r="AG39" s="220">
        <v>41458</v>
      </c>
      <c r="AH39" s="221">
        <v>72</v>
      </c>
    </row>
    <row r="40" spans="1:34" x14ac:dyDescent="0.3">
      <c r="A40" s="128" t="s">
        <v>70</v>
      </c>
      <c r="X40" s="219" t="s">
        <v>150</v>
      </c>
      <c r="Y40" s="220">
        <v>41442</v>
      </c>
      <c r="Z40" s="221">
        <v>322</v>
      </c>
      <c r="AB40" s="219" t="s">
        <v>158</v>
      </c>
      <c r="AC40" s="220">
        <v>41469</v>
      </c>
      <c r="AD40" s="221">
        <v>180</v>
      </c>
      <c r="AF40" s="219" t="s">
        <v>161</v>
      </c>
      <c r="AG40" s="220">
        <v>41459</v>
      </c>
      <c r="AH40" s="221">
        <v>121</v>
      </c>
    </row>
    <row r="41" spans="1:34" x14ac:dyDescent="0.3">
      <c r="A41" s="128" t="s">
        <v>69</v>
      </c>
      <c r="B41" s="142">
        <f>6+5+2+1+1+2+3+1+19</f>
        <v>40</v>
      </c>
      <c r="X41" s="219" t="s">
        <v>150</v>
      </c>
      <c r="Y41" s="220">
        <v>41443</v>
      </c>
      <c r="Z41" s="221">
        <v>242</v>
      </c>
      <c r="AB41" s="219" t="s">
        <v>158</v>
      </c>
      <c r="AC41" s="220">
        <v>41470</v>
      </c>
      <c r="AD41" s="221">
        <v>77</v>
      </c>
      <c r="AF41" s="219" t="s">
        <v>161</v>
      </c>
      <c r="AG41" s="220">
        <v>41460</v>
      </c>
      <c r="AH41" s="221">
        <v>97</v>
      </c>
    </row>
    <row r="42" spans="1:34" x14ac:dyDescent="0.3">
      <c r="C42" s="128">
        <f>40-3</f>
        <v>37</v>
      </c>
      <c r="D42" s="128">
        <f>37/40</f>
        <v>0.92500000000000004</v>
      </c>
      <c r="X42" s="219" t="s">
        <v>150</v>
      </c>
      <c r="Y42" s="220">
        <v>41444</v>
      </c>
      <c r="Z42" s="221">
        <v>242</v>
      </c>
      <c r="AB42" s="219" t="s">
        <v>158</v>
      </c>
      <c r="AC42" s="220">
        <v>41471</v>
      </c>
      <c r="AD42" s="221">
        <v>110</v>
      </c>
      <c r="AF42" s="219" t="s">
        <v>161</v>
      </c>
      <c r="AG42" s="220">
        <v>41461</v>
      </c>
      <c r="AH42" s="221">
        <v>110</v>
      </c>
    </row>
    <row r="43" spans="1:34" x14ac:dyDescent="0.3">
      <c r="A43" s="151" t="s">
        <v>54</v>
      </c>
      <c r="X43" s="219" t="s">
        <v>150</v>
      </c>
      <c r="Y43" s="220">
        <v>41445</v>
      </c>
      <c r="Z43" s="221">
        <v>216</v>
      </c>
      <c r="AB43" s="219" t="s">
        <v>158</v>
      </c>
      <c r="AC43" s="220">
        <v>41472</v>
      </c>
      <c r="AD43" s="221">
        <v>232</v>
      </c>
      <c r="AF43" s="219" t="s">
        <v>161</v>
      </c>
      <c r="AG43" s="220">
        <v>41462</v>
      </c>
      <c r="AH43" s="221">
        <v>82</v>
      </c>
    </row>
    <row r="44" spans="1:34" x14ac:dyDescent="0.3">
      <c r="A44" s="153" t="s">
        <v>55</v>
      </c>
      <c r="X44" s="219" t="s">
        <v>150</v>
      </c>
      <c r="Y44" s="220">
        <v>41446</v>
      </c>
      <c r="Z44" s="221">
        <v>218</v>
      </c>
      <c r="AB44" s="219" t="s">
        <v>158</v>
      </c>
      <c r="AC44" s="220">
        <v>41473</v>
      </c>
      <c r="AD44" s="221">
        <v>203</v>
      </c>
      <c r="AF44" s="219" t="s">
        <v>161</v>
      </c>
      <c r="AG44" s="220">
        <v>41463</v>
      </c>
      <c r="AH44" s="221">
        <v>91</v>
      </c>
    </row>
    <row r="45" spans="1:34" x14ac:dyDescent="0.3">
      <c r="A45" s="151" t="s">
        <v>56</v>
      </c>
      <c r="X45" s="219" t="s">
        <v>150</v>
      </c>
      <c r="Y45" s="220">
        <v>41447</v>
      </c>
      <c r="Z45" s="221">
        <v>168</v>
      </c>
      <c r="AB45" s="219" t="s">
        <v>158</v>
      </c>
      <c r="AC45" s="220">
        <v>41474</v>
      </c>
      <c r="AD45" s="221">
        <v>211</v>
      </c>
      <c r="AF45" s="219" t="s">
        <v>161</v>
      </c>
      <c r="AG45" s="220">
        <v>41464</v>
      </c>
      <c r="AH45" s="221">
        <v>95</v>
      </c>
    </row>
    <row r="46" spans="1:34" x14ac:dyDescent="0.3">
      <c r="A46" s="153" t="s">
        <v>57</v>
      </c>
      <c r="X46" s="219" t="s">
        <v>150</v>
      </c>
      <c r="Y46" s="220">
        <v>41448</v>
      </c>
      <c r="Z46" s="221">
        <v>343</v>
      </c>
      <c r="AB46" s="219" t="s">
        <v>158</v>
      </c>
      <c r="AC46" s="220">
        <v>41475</v>
      </c>
      <c r="AD46" s="221">
        <v>295</v>
      </c>
      <c r="AF46" s="219" t="s">
        <v>161</v>
      </c>
      <c r="AG46" s="220">
        <v>41465</v>
      </c>
      <c r="AH46" s="221">
        <v>90</v>
      </c>
    </row>
    <row r="47" spans="1:34" x14ac:dyDescent="0.3">
      <c r="A47" s="151" t="s">
        <v>58</v>
      </c>
      <c r="X47" s="219" t="s">
        <v>150</v>
      </c>
      <c r="Y47" s="220">
        <v>41449</v>
      </c>
      <c r="Z47" s="221">
        <v>119</v>
      </c>
      <c r="AB47" s="219" t="s">
        <v>158</v>
      </c>
      <c r="AC47" s="220">
        <v>41476</v>
      </c>
      <c r="AD47" s="221">
        <v>223</v>
      </c>
      <c r="AF47" s="219" t="s">
        <v>161</v>
      </c>
      <c r="AG47" s="220">
        <v>41466</v>
      </c>
      <c r="AH47" s="221">
        <v>91</v>
      </c>
    </row>
    <row r="48" spans="1:34" x14ac:dyDescent="0.3">
      <c r="X48" s="219" t="s">
        <v>150</v>
      </c>
      <c r="Y48" s="220">
        <v>41450</v>
      </c>
      <c r="Z48" s="221">
        <v>138</v>
      </c>
      <c r="AB48" s="219" t="s">
        <v>158</v>
      </c>
      <c r="AC48" s="220">
        <v>41477</v>
      </c>
      <c r="AD48" s="221">
        <v>182</v>
      </c>
      <c r="AF48" s="219" t="s">
        <v>161</v>
      </c>
      <c r="AG48" s="220">
        <v>41467</v>
      </c>
      <c r="AH48" s="221">
        <v>101</v>
      </c>
    </row>
    <row r="49" spans="1:34" x14ac:dyDescent="0.3">
      <c r="A49" s="154" t="s">
        <v>47</v>
      </c>
      <c r="X49" s="219" t="s">
        <v>150</v>
      </c>
      <c r="Y49" s="220">
        <v>41451</v>
      </c>
      <c r="Z49" s="221">
        <v>111</v>
      </c>
      <c r="AB49" s="219" t="s">
        <v>158</v>
      </c>
      <c r="AC49" s="220">
        <v>41478</v>
      </c>
      <c r="AD49" s="221">
        <v>190</v>
      </c>
      <c r="AF49" s="219" t="s">
        <v>161</v>
      </c>
      <c r="AG49" s="220">
        <v>41468</v>
      </c>
      <c r="AH49" s="221">
        <v>72</v>
      </c>
    </row>
    <row r="50" spans="1:34" x14ac:dyDescent="0.3">
      <c r="A50" s="140" t="s">
        <v>38</v>
      </c>
      <c r="B50" s="137" t="s">
        <v>39</v>
      </c>
      <c r="X50" s="219" t="s">
        <v>150</v>
      </c>
      <c r="Y50" s="220">
        <v>41452</v>
      </c>
      <c r="Z50" s="221">
        <v>118</v>
      </c>
      <c r="AB50" s="219" t="s">
        <v>158</v>
      </c>
      <c r="AC50" s="220">
        <v>41479</v>
      </c>
      <c r="AD50" s="221">
        <v>127</v>
      </c>
      <c r="AF50" s="219" t="s">
        <v>161</v>
      </c>
      <c r="AG50" s="220">
        <v>41469</v>
      </c>
      <c r="AH50" s="221">
        <v>95</v>
      </c>
    </row>
    <row r="51" spans="1:34" x14ac:dyDescent="0.3">
      <c r="A51" s="141" t="s">
        <v>35</v>
      </c>
      <c r="B51" s="135">
        <v>238</v>
      </c>
      <c r="X51" s="219" t="s">
        <v>150</v>
      </c>
      <c r="Y51" s="220">
        <v>41453</v>
      </c>
      <c r="Z51" s="221">
        <v>188</v>
      </c>
      <c r="AB51" s="219" t="s">
        <v>158</v>
      </c>
      <c r="AC51" s="220">
        <v>41480</v>
      </c>
      <c r="AD51" s="221">
        <v>158</v>
      </c>
      <c r="AF51" s="219" t="s">
        <v>161</v>
      </c>
      <c r="AG51" s="220">
        <v>41470</v>
      </c>
      <c r="AH51" s="221">
        <v>87</v>
      </c>
    </row>
    <row r="52" spans="1:34" x14ac:dyDescent="0.3">
      <c r="A52" s="141" t="s">
        <v>36</v>
      </c>
      <c r="B52" s="135">
        <v>281</v>
      </c>
      <c r="X52" s="219" t="s">
        <v>150</v>
      </c>
      <c r="Y52" s="220">
        <v>41454</v>
      </c>
      <c r="Z52" s="221">
        <v>237</v>
      </c>
      <c r="AB52" s="219" t="s">
        <v>158</v>
      </c>
      <c r="AC52" s="220">
        <v>41481</v>
      </c>
      <c r="AD52" s="221">
        <v>161</v>
      </c>
      <c r="AF52" s="219" t="s">
        <v>161</v>
      </c>
      <c r="AG52" s="220">
        <v>41471</v>
      </c>
      <c r="AH52" s="221">
        <v>113</v>
      </c>
    </row>
    <row r="53" spans="1:34" x14ac:dyDescent="0.3">
      <c r="A53" s="141" t="s">
        <v>37</v>
      </c>
      <c r="B53" s="135">
        <v>204</v>
      </c>
      <c r="X53" s="219" t="s">
        <v>150</v>
      </c>
      <c r="Y53" s="220">
        <v>41455</v>
      </c>
      <c r="Z53" s="221">
        <v>242</v>
      </c>
      <c r="AB53" s="219" t="s">
        <v>158</v>
      </c>
      <c r="AC53" s="220">
        <v>41482</v>
      </c>
      <c r="AD53" s="221">
        <v>211</v>
      </c>
      <c r="AF53" s="219" t="s">
        <v>161</v>
      </c>
      <c r="AG53" s="220">
        <v>41472</v>
      </c>
      <c r="AH53" s="221">
        <v>121</v>
      </c>
    </row>
    <row r="54" spans="1:34" x14ac:dyDescent="0.3">
      <c r="A54" s="140" t="s">
        <v>6</v>
      </c>
      <c r="B54" s="137">
        <f>SUM(B51:B53)</f>
        <v>723</v>
      </c>
      <c r="X54" s="219" t="s">
        <v>150</v>
      </c>
      <c r="Y54" s="220">
        <v>41456</v>
      </c>
      <c r="Z54" s="221">
        <v>222</v>
      </c>
      <c r="AB54" s="219" t="s">
        <v>158</v>
      </c>
      <c r="AC54" s="220">
        <v>41483</v>
      </c>
      <c r="AD54" s="221">
        <v>128</v>
      </c>
      <c r="AF54" s="219" t="s">
        <v>161</v>
      </c>
      <c r="AG54" s="220">
        <v>41473</v>
      </c>
      <c r="AH54" s="221">
        <v>111</v>
      </c>
    </row>
    <row r="55" spans="1:34" x14ac:dyDescent="0.3">
      <c r="A55" s="155" t="s">
        <v>48</v>
      </c>
      <c r="X55" s="219" t="s">
        <v>150</v>
      </c>
      <c r="Y55" s="220">
        <v>41457</v>
      </c>
      <c r="Z55" s="221">
        <v>198</v>
      </c>
      <c r="AB55" s="219" t="s">
        <v>158</v>
      </c>
      <c r="AC55" s="220">
        <v>41484</v>
      </c>
      <c r="AD55" s="221">
        <v>160</v>
      </c>
      <c r="AF55" s="219" t="s">
        <v>161</v>
      </c>
      <c r="AG55" s="220">
        <v>41474</v>
      </c>
      <c r="AH55" s="221">
        <v>81</v>
      </c>
    </row>
    <row r="56" spans="1:34" x14ac:dyDescent="0.3">
      <c r="X56" s="219" t="s">
        <v>150</v>
      </c>
      <c r="Y56" s="220">
        <v>41458</v>
      </c>
      <c r="Z56" s="221">
        <v>312</v>
      </c>
      <c r="AB56" s="219" t="s">
        <v>158</v>
      </c>
      <c r="AC56" s="220">
        <v>41485</v>
      </c>
      <c r="AD56" s="221">
        <v>103</v>
      </c>
      <c r="AF56" s="219" t="s">
        <v>161</v>
      </c>
      <c r="AG56" s="220">
        <v>41475</v>
      </c>
      <c r="AH56" s="221">
        <v>111</v>
      </c>
    </row>
    <row r="57" spans="1:34" x14ac:dyDescent="0.3">
      <c r="X57" s="219" t="s">
        <v>150</v>
      </c>
      <c r="Y57" s="220">
        <v>41459</v>
      </c>
      <c r="Z57" s="221">
        <v>366</v>
      </c>
      <c r="AB57" s="219" t="s">
        <v>158</v>
      </c>
      <c r="AC57" s="220">
        <v>41486</v>
      </c>
      <c r="AD57" s="221">
        <v>147</v>
      </c>
      <c r="AF57" s="219" t="s">
        <v>161</v>
      </c>
      <c r="AG57" s="220">
        <v>41476</v>
      </c>
      <c r="AH57" s="221">
        <v>78</v>
      </c>
    </row>
    <row r="58" spans="1:34" x14ac:dyDescent="0.3">
      <c r="X58" s="219" t="s">
        <v>150</v>
      </c>
      <c r="Y58" s="220">
        <v>41460</v>
      </c>
      <c r="Z58" s="221">
        <v>404</v>
      </c>
      <c r="AB58" s="219" t="s">
        <v>158</v>
      </c>
      <c r="AC58" s="220">
        <v>41487</v>
      </c>
      <c r="AD58" s="221">
        <v>166</v>
      </c>
      <c r="AF58" s="219" t="s">
        <v>161</v>
      </c>
      <c r="AG58" s="220">
        <v>41477</v>
      </c>
      <c r="AH58" s="221">
        <v>73</v>
      </c>
    </row>
    <row r="59" spans="1:34" x14ac:dyDescent="0.3">
      <c r="X59" s="219" t="s">
        <v>150</v>
      </c>
      <c r="Y59" s="220">
        <v>41461</v>
      </c>
      <c r="Z59" s="221">
        <v>281</v>
      </c>
      <c r="AB59" s="219" t="s">
        <v>158</v>
      </c>
      <c r="AC59" s="220">
        <v>41488</v>
      </c>
      <c r="AD59" s="221">
        <v>191</v>
      </c>
      <c r="AF59" s="219" t="s">
        <v>161</v>
      </c>
      <c r="AG59" s="220">
        <v>41478</v>
      </c>
      <c r="AH59" s="221">
        <v>98</v>
      </c>
    </row>
    <row r="60" spans="1:34" x14ac:dyDescent="0.3">
      <c r="X60" s="219" t="s">
        <v>150</v>
      </c>
      <c r="Y60" s="220">
        <v>41462</v>
      </c>
      <c r="Z60" s="221">
        <v>320</v>
      </c>
      <c r="AB60" s="219" t="s">
        <v>158</v>
      </c>
      <c r="AC60" s="220">
        <v>41489</v>
      </c>
      <c r="AD60" s="221">
        <v>144</v>
      </c>
      <c r="AF60" s="219" t="s">
        <v>161</v>
      </c>
      <c r="AG60" s="220">
        <v>41479</v>
      </c>
      <c r="AH60" s="221">
        <v>80</v>
      </c>
    </row>
    <row r="61" spans="1:34" x14ac:dyDescent="0.3">
      <c r="X61" s="219" t="s">
        <v>150</v>
      </c>
      <c r="Y61" s="220">
        <v>41463</v>
      </c>
      <c r="Z61" s="221">
        <v>344</v>
      </c>
      <c r="AB61" s="219" t="s">
        <v>158</v>
      </c>
      <c r="AC61" s="220">
        <v>41490</v>
      </c>
      <c r="AD61" s="221">
        <v>120</v>
      </c>
      <c r="AF61" s="219" t="s">
        <v>161</v>
      </c>
      <c r="AG61" s="220">
        <v>41480</v>
      </c>
      <c r="AH61" s="221">
        <v>119</v>
      </c>
    </row>
    <row r="62" spans="1:34" x14ac:dyDescent="0.3">
      <c r="X62" s="219" t="s">
        <v>150</v>
      </c>
      <c r="Y62" s="220">
        <v>41464</v>
      </c>
      <c r="Z62" s="221">
        <v>373</v>
      </c>
      <c r="AB62" s="219" t="s">
        <v>158</v>
      </c>
      <c r="AC62" s="220">
        <v>41491</v>
      </c>
      <c r="AD62" s="221">
        <v>144</v>
      </c>
      <c r="AF62" s="219" t="s">
        <v>161</v>
      </c>
      <c r="AG62" s="220">
        <v>41481</v>
      </c>
      <c r="AH62" s="221">
        <v>83</v>
      </c>
    </row>
    <row r="63" spans="1:34" x14ac:dyDescent="0.3">
      <c r="X63" s="219" t="s">
        <v>150</v>
      </c>
      <c r="Y63" s="220">
        <v>41465</v>
      </c>
      <c r="Z63" s="221">
        <v>685</v>
      </c>
      <c r="AB63" s="219" t="s">
        <v>158</v>
      </c>
      <c r="AC63" s="220">
        <v>41492</v>
      </c>
      <c r="AD63" s="221">
        <v>83</v>
      </c>
      <c r="AF63" s="219" t="s">
        <v>161</v>
      </c>
      <c r="AG63" s="220">
        <v>41482</v>
      </c>
      <c r="AH63" s="221">
        <v>93</v>
      </c>
    </row>
    <row r="64" spans="1:34" x14ac:dyDescent="0.3">
      <c r="X64" s="219" t="s">
        <v>150</v>
      </c>
      <c r="Y64" s="220">
        <v>41466</v>
      </c>
      <c r="Z64" s="221">
        <v>428</v>
      </c>
      <c r="AB64" s="219" t="s">
        <v>158</v>
      </c>
      <c r="AC64" s="220">
        <v>41493</v>
      </c>
      <c r="AD64" s="221">
        <v>83</v>
      </c>
      <c r="AF64" s="219" t="s">
        <v>161</v>
      </c>
      <c r="AG64" s="220">
        <v>41483</v>
      </c>
      <c r="AH64" s="221">
        <v>117</v>
      </c>
    </row>
    <row r="65" spans="24:34" x14ac:dyDescent="0.3">
      <c r="X65" s="219" t="s">
        <v>150</v>
      </c>
      <c r="Y65" s="220">
        <v>41467</v>
      </c>
      <c r="Z65" s="221">
        <v>318</v>
      </c>
      <c r="AB65" s="219" t="s">
        <v>158</v>
      </c>
      <c r="AC65" s="220">
        <v>41494</v>
      </c>
      <c r="AD65" s="221">
        <v>120</v>
      </c>
      <c r="AF65" s="219" t="s">
        <v>161</v>
      </c>
      <c r="AG65" s="220">
        <v>41484</v>
      </c>
      <c r="AH65" s="221">
        <v>133</v>
      </c>
    </row>
    <row r="66" spans="24:34" x14ac:dyDescent="0.3">
      <c r="X66" s="219" t="s">
        <v>150</v>
      </c>
      <c r="Y66" s="220">
        <v>41468</v>
      </c>
      <c r="Z66" s="221">
        <v>365</v>
      </c>
      <c r="AB66" s="219" t="s">
        <v>158</v>
      </c>
      <c r="AC66" s="220">
        <v>41495</v>
      </c>
      <c r="AD66" s="221">
        <v>63</v>
      </c>
      <c r="AF66" s="219" t="s">
        <v>161</v>
      </c>
      <c r="AG66" s="220">
        <v>41485</v>
      </c>
      <c r="AH66" s="221">
        <v>118</v>
      </c>
    </row>
    <row r="67" spans="24:34" x14ac:dyDescent="0.3">
      <c r="X67" s="219" t="s">
        <v>150</v>
      </c>
      <c r="Y67" s="220">
        <v>41469</v>
      </c>
      <c r="Z67" s="221">
        <v>365</v>
      </c>
      <c r="AB67" s="219" t="s">
        <v>158</v>
      </c>
      <c r="AC67" s="220">
        <v>41496</v>
      </c>
      <c r="AD67" s="221">
        <v>68</v>
      </c>
      <c r="AF67" s="219" t="s">
        <v>161</v>
      </c>
      <c r="AG67" s="220">
        <v>41486</v>
      </c>
      <c r="AH67" s="221">
        <v>73</v>
      </c>
    </row>
    <row r="68" spans="24:34" x14ac:dyDescent="0.3">
      <c r="X68" s="219" t="s">
        <v>150</v>
      </c>
      <c r="Y68" s="220">
        <v>41470</v>
      </c>
      <c r="Z68" s="221">
        <v>364</v>
      </c>
      <c r="AB68" s="219" t="s">
        <v>158</v>
      </c>
      <c r="AC68" s="220">
        <v>41497</v>
      </c>
      <c r="AD68" s="221">
        <v>74</v>
      </c>
      <c r="AF68" s="219" t="s">
        <v>161</v>
      </c>
      <c r="AG68" s="220">
        <v>41487</v>
      </c>
      <c r="AH68" s="221">
        <v>63</v>
      </c>
    </row>
    <row r="69" spans="24:34" x14ac:dyDescent="0.3">
      <c r="X69" s="219" t="s">
        <v>150</v>
      </c>
      <c r="Y69" s="220">
        <v>41471</v>
      </c>
      <c r="Z69" s="221">
        <v>333</v>
      </c>
      <c r="AB69" s="219" t="s">
        <v>158</v>
      </c>
      <c r="AC69" s="220">
        <v>41498</v>
      </c>
      <c r="AD69" s="221">
        <v>59</v>
      </c>
      <c r="AF69" s="219" t="s">
        <v>161</v>
      </c>
      <c r="AG69" s="220">
        <v>41488</v>
      </c>
      <c r="AH69" s="221">
        <v>120</v>
      </c>
    </row>
    <row r="70" spans="24:34" x14ac:dyDescent="0.3">
      <c r="X70" s="219" t="s">
        <v>150</v>
      </c>
      <c r="Y70" s="220">
        <v>41472</v>
      </c>
      <c r="Z70" s="221">
        <v>318</v>
      </c>
      <c r="AB70" s="219" t="s">
        <v>158</v>
      </c>
      <c r="AC70" s="220">
        <v>41499</v>
      </c>
      <c r="AD70" s="221">
        <v>66</v>
      </c>
      <c r="AF70" s="219" t="s">
        <v>161</v>
      </c>
      <c r="AG70" s="220">
        <v>41489</v>
      </c>
      <c r="AH70" s="221">
        <v>86</v>
      </c>
    </row>
    <row r="71" spans="24:34" x14ac:dyDescent="0.3">
      <c r="X71" s="219" t="s">
        <v>150</v>
      </c>
      <c r="Y71" s="220">
        <v>41473</v>
      </c>
      <c r="Z71" s="221">
        <v>357</v>
      </c>
      <c r="AB71" s="219" t="s">
        <v>158</v>
      </c>
      <c r="AC71" s="220">
        <v>41500</v>
      </c>
      <c r="AD71" s="221">
        <v>66</v>
      </c>
      <c r="AF71" s="219" t="s">
        <v>161</v>
      </c>
      <c r="AG71" s="220">
        <v>41490</v>
      </c>
      <c r="AH71" s="221">
        <v>84</v>
      </c>
    </row>
    <row r="72" spans="24:34" x14ac:dyDescent="0.3">
      <c r="X72" s="219" t="s">
        <v>150</v>
      </c>
      <c r="Y72" s="220">
        <v>41474</v>
      </c>
      <c r="Z72" s="221">
        <v>370</v>
      </c>
      <c r="AB72" s="219" t="s">
        <v>158</v>
      </c>
      <c r="AC72" s="220">
        <v>41501</v>
      </c>
      <c r="AD72" s="221">
        <v>69</v>
      </c>
      <c r="AF72" s="219" t="s">
        <v>161</v>
      </c>
      <c r="AG72" s="220">
        <v>41491</v>
      </c>
      <c r="AH72" s="221">
        <v>144</v>
      </c>
    </row>
    <row r="73" spans="24:34" x14ac:dyDescent="0.3">
      <c r="X73" s="219" t="s">
        <v>150</v>
      </c>
      <c r="Y73" s="220">
        <v>41475</v>
      </c>
      <c r="Z73" s="221">
        <v>290</v>
      </c>
      <c r="AB73" s="219" t="s">
        <v>158</v>
      </c>
      <c r="AC73" s="220">
        <v>41502</v>
      </c>
      <c r="AD73" s="221">
        <v>56</v>
      </c>
      <c r="AF73" s="219" t="s">
        <v>161</v>
      </c>
      <c r="AG73" s="220">
        <v>41492</v>
      </c>
      <c r="AH73" s="221">
        <v>80</v>
      </c>
    </row>
    <row r="74" spans="24:34" x14ac:dyDescent="0.3">
      <c r="X74" s="219" t="s">
        <v>150</v>
      </c>
      <c r="Y74" s="220">
        <v>41476</v>
      </c>
      <c r="Z74" s="221">
        <v>323</v>
      </c>
      <c r="AB74" s="219" t="s">
        <v>158</v>
      </c>
      <c r="AC74" s="220">
        <v>41503</v>
      </c>
      <c r="AD74" s="221">
        <v>66</v>
      </c>
      <c r="AF74" s="219" t="s">
        <v>161</v>
      </c>
      <c r="AG74" s="220">
        <v>41493</v>
      </c>
      <c r="AH74" s="221">
        <v>76</v>
      </c>
    </row>
    <row r="75" spans="24:34" x14ac:dyDescent="0.3">
      <c r="X75" s="219" t="s">
        <v>150</v>
      </c>
      <c r="Y75" s="220">
        <v>41477</v>
      </c>
      <c r="Z75" s="221">
        <v>307</v>
      </c>
      <c r="AB75" s="219" t="s">
        <v>158</v>
      </c>
      <c r="AC75" s="220">
        <v>41504</v>
      </c>
      <c r="AD75" s="221">
        <v>35</v>
      </c>
      <c r="AF75" s="219" t="s">
        <v>161</v>
      </c>
      <c r="AG75" s="220">
        <v>41494</v>
      </c>
      <c r="AH75" s="221">
        <v>66</v>
      </c>
    </row>
    <row r="76" spans="24:34" x14ac:dyDescent="0.3">
      <c r="X76" s="219" t="s">
        <v>150</v>
      </c>
      <c r="Y76" s="220">
        <v>41478</v>
      </c>
      <c r="Z76" s="221">
        <v>221</v>
      </c>
      <c r="AB76" s="219" t="s">
        <v>158</v>
      </c>
      <c r="AC76" s="220">
        <v>41505</v>
      </c>
      <c r="AD76" s="221">
        <v>34</v>
      </c>
      <c r="AF76" s="219" t="s">
        <v>161</v>
      </c>
      <c r="AG76" s="220">
        <v>41495</v>
      </c>
      <c r="AH76" s="221">
        <v>90</v>
      </c>
    </row>
    <row r="77" spans="24:34" x14ac:dyDescent="0.3">
      <c r="X77" s="219" t="s">
        <v>150</v>
      </c>
      <c r="Y77" s="220">
        <v>41479</v>
      </c>
      <c r="Z77" s="221">
        <v>351</v>
      </c>
      <c r="AB77" s="219" t="s">
        <v>158</v>
      </c>
      <c r="AC77" s="220">
        <v>41506</v>
      </c>
      <c r="AD77" s="221">
        <v>30</v>
      </c>
      <c r="AF77" s="219" t="s">
        <v>161</v>
      </c>
      <c r="AG77" s="220">
        <v>41496</v>
      </c>
      <c r="AH77" s="221">
        <v>42</v>
      </c>
    </row>
    <row r="78" spans="24:34" x14ac:dyDescent="0.3">
      <c r="X78" s="219" t="s">
        <v>150</v>
      </c>
      <c r="Y78" s="220">
        <v>41480</v>
      </c>
      <c r="Z78" s="221">
        <v>464</v>
      </c>
      <c r="AB78" s="219" t="s">
        <v>158</v>
      </c>
      <c r="AC78" s="220">
        <v>41507</v>
      </c>
      <c r="AD78" s="221">
        <v>54</v>
      </c>
      <c r="AF78" s="219" t="s">
        <v>161</v>
      </c>
      <c r="AG78" s="220">
        <v>41497</v>
      </c>
      <c r="AH78" s="221">
        <v>66</v>
      </c>
    </row>
    <row r="79" spans="24:34" x14ac:dyDescent="0.3">
      <c r="X79" s="219" t="s">
        <v>150</v>
      </c>
      <c r="Y79" s="220">
        <v>41481</v>
      </c>
      <c r="Z79" s="221">
        <v>591</v>
      </c>
      <c r="AB79" s="219" t="s">
        <v>158</v>
      </c>
      <c r="AC79" s="220">
        <v>41508</v>
      </c>
      <c r="AD79" s="221">
        <v>40</v>
      </c>
      <c r="AF79" s="219" t="s">
        <v>161</v>
      </c>
      <c r="AG79" s="220">
        <v>41498</v>
      </c>
      <c r="AH79" s="221">
        <v>53</v>
      </c>
    </row>
    <row r="80" spans="24:34" x14ac:dyDescent="0.3">
      <c r="X80" s="219" t="s">
        <v>150</v>
      </c>
      <c r="Y80" s="220">
        <v>41482</v>
      </c>
      <c r="Z80" s="221">
        <v>352</v>
      </c>
      <c r="AB80" s="219" t="s">
        <v>158</v>
      </c>
      <c r="AC80" s="220">
        <v>41509</v>
      </c>
      <c r="AD80" s="221">
        <v>39</v>
      </c>
      <c r="AF80" s="219" t="s">
        <v>161</v>
      </c>
      <c r="AG80" s="220">
        <v>41499</v>
      </c>
      <c r="AH80" s="221">
        <v>50</v>
      </c>
    </row>
    <row r="81" spans="24:34" x14ac:dyDescent="0.3">
      <c r="X81" s="219" t="s">
        <v>150</v>
      </c>
      <c r="Y81" s="220">
        <v>41483</v>
      </c>
      <c r="Z81" s="221">
        <v>287</v>
      </c>
      <c r="AB81" s="219" t="s">
        <v>158</v>
      </c>
      <c r="AC81" s="220">
        <v>41510</v>
      </c>
      <c r="AD81" s="221">
        <v>46</v>
      </c>
      <c r="AF81" s="219" t="s">
        <v>161</v>
      </c>
      <c r="AG81" s="220">
        <v>41500</v>
      </c>
      <c r="AH81" s="221">
        <v>53</v>
      </c>
    </row>
    <row r="82" spans="24:34" x14ac:dyDescent="0.3">
      <c r="X82" s="219" t="s">
        <v>150</v>
      </c>
      <c r="Y82" s="220">
        <v>41484</v>
      </c>
      <c r="Z82" s="221">
        <v>312</v>
      </c>
      <c r="AB82" s="219" t="s">
        <v>158</v>
      </c>
      <c r="AC82" s="220">
        <v>41511</v>
      </c>
      <c r="AD82" s="221">
        <v>21</v>
      </c>
      <c r="AF82" s="219" t="s">
        <v>161</v>
      </c>
      <c r="AG82" s="220">
        <v>41501</v>
      </c>
      <c r="AH82" s="221">
        <v>80</v>
      </c>
    </row>
    <row r="83" spans="24:34" x14ac:dyDescent="0.3">
      <c r="X83" s="219" t="s">
        <v>150</v>
      </c>
      <c r="Y83" s="220">
        <v>41485</v>
      </c>
      <c r="Z83" s="221">
        <v>438</v>
      </c>
      <c r="AB83" s="219" t="s">
        <v>158</v>
      </c>
      <c r="AC83" s="220">
        <v>41512</v>
      </c>
      <c r="AD83" s="221">
        <v>19</v>
      </c>
      <c r="AF83" s="219" t="s">
        <v>161</v>
      </c>
      <c r="AG83" s="220">
        <v>41502</v>
      </c>
      <c r="AH83" s="221">
        <v>40</v>
      </c>
    </row>
    <row r="84" spans="24:34" x14ac:dyDescent="0.3">
      <c r="X84" s="219" t="s">
        <v>150</v>
      </c>
      <c r="Y84" s="220">
        <v>41486</v>
      </c>
      <c r="Z84" s="221">
        <v>436</v>
      </c>
      <c r="AB84" s="219" t="s">
        <v>158</v>
      </c>
      <c r="AC84" s="220">
        <v>41513</v>
      </c>
      <c r="AD84" s="221">
        <v>22</v>
      </c>
      <c r="AF84" s="219" t="s">
        <v>161</v>
      </c>
      <c r="AG84" s="220">
        <v>41503</v>
      </c>
      <c r="AH84" s="221">
        <v>55</v>
      </c>
    </row>
    <row r="85" spans="24:34" x14ac:dyDescent="0.3">
      <c r="X85" s="219" t="s">
        <v>150</v>
      </c>
      <c r="Y85" s="220">
        <v>41487</v>
      </c>
      <c r="Z85" s="221">
        <v>332</v>
      </c>
      <c r="AB85" s="219" t="s">
        <v>158</v>
      </c>
      <c r="AC85" s="220">
        <v>41514</v>
      </c>
      <c r="AD85" s="221">
        <v>36</v>
      </c>
      <c r="AF85" s="219" t="s">
        <v>161</v>
      </c>
      <c r="AG85" s="220">
        <v>41504</v>
      </c>
      <c r="AH85" s="221">
        <v>31</v>
      </c>
    </row>
    <row r="86" spans="24:34" x14ac:dyDescent="0.3">
      <c r="X86" s="219" t="s">
        <v>150</v>
      </c>
      <c r="Y86" s="220">
        <v>41488</v>
      </c>
      <c r="Z86" s="221">
        <v>297</v>
      </c>
      <c r="AB86" s="219" t="s">
        <v>158</v>
      </c>
      <c r="AC86" s="220">
        <v>41515</v>
      </c>
      <c r="AD86" s="221">
        <v>28</v>
      </c>
      <c r="AF86" s="219" t="s">
        <v>161</v>
      </c>
      <c r="AG86" s="220">
        <v>41505</v>
      </c>
      <c r="AH86" s="221">
        <v>44</v>
      </c>
    </row>
    <row r="87" spans="24:34" x14ac:dyDescent="0.3">
      <c r="X87" s="219" t="s">
        <v>150</v>
      </c>
      <c r="Y87" s="220">
        <v>41489</v>
      </c>
      <c r="Z87" s="221">
        <v>190</v>
      </c>
      <c r="AB87" s="219" t="s">
        <v>158</v>
      </c>
      <c r="AC87" s="220">
        <v>41516</v>
      </c>
      <c r="AD87" s="221">
        <v>31</v>
      </c>
      <c r="AF87" s="219" t="s">
        <v>161</v>
      </c>
      <c r="AG87" s="220">
        <v>41506</v>
      </c>
      <c r="AH87" s="221">
        <v>27</v>
      </c>
    </row>
    <row r="88" spans="24:34" x14ac:dyDescent="0.3">
      <c r="X88" s="219" t="s">
        <v>150</v>
      </c>
      <c r="Y88" s="220">
        <v>41490</v>
      </c>
      <c r="Z88" s="221">
        <v>291</v>
      </c>
      <c r="AB88" s="219" t="s">
        <v>158</v>
      </c>
      <c r="AC88" s="220">
        <v>41517</v>
      </c>
      <c r="AD88" s="221">
        <v>19</v>
      </c>
      <c r="AF88" s="219" t="s">
        <v>161</v>
      </c>
      <c r="AG88" s="220">
        <v>41507</v>
      </c>
      <c r="AH88" s="221">
        <v>18</v>
      </c>
    </row>
    <row r="89" spans="24:34" x14ac:dyDescent="0.3">
      <c r="X89" s="219" t="s">
        <v>150</v>
      </c>
      <c r="Y89" s="220">
        <v>41491</v>
      </c>
      <c r="Z89" s="221">
        <v>269</v>
      </c>
      <c r="AB89" s="219" t="s">
        <v>158</v>
      </c>
      <c r="AC89" s="220">
        <v>41518</v>
      </c>
      <c r="AD89" s="221">
        <v>29</v>
      </c>
      <c r="AF89" s="219" t="s">
        <v>161</v>
      </c>
      <c r="AG89" s="220">
        <v>41508</v>
      </c>
      <c r="AH89" s="221">
        <v>40</v>
      </c>
    </row>
    <row r="90" spans="24:34" x14ac:dyDescent="0.3">
      <c r="X90" s="219" t="s">
        <v>150</v>
      </c>
      <c r="Y90" s="220">
        <v>41492</v>
      </c>
      <c r="Z90" s="221">
        <v>203</v>
      </c>
      <c r="AB90" s="219" t="s">
        <v>158</v>
      </c>
      <c r="AC90" s="220">
        <v>41519</v>
      </c>
      <c r="AD90" s="221">
        <v>28</v>
      </c>
      <c r="AF90" s="219" t="s">
        <v>161</v>
      </c>
      <c r="AG90" s="220">
        <v>41509</v>
      </c>
      <c r="AH90" s="221">
        <v>30</v>
      </c>
    </row>
    <row r="91" spans="24:34" x14ac:dyDescent="0.3">
      <c r="X91" s="219" t="s">
        <v>150</v>
      </c>
      <c r="Y91" s="220">
        <v>41493</v>
      </c>
      <c r="Z91" s="221">
        <v>141</v>
      </c>
      <c r="AB91" s="219" t="s">
        <v>158</v>
      </c>
      <c r="AC91" s="220">
        <v>41520</v>
      </c>
      <c r="AD91" s="221">
        <v>23</v>
      </c>
      <c r="AF91" s="219" t="s">
        <v>161</v>
      </c>
      <c r="AG91" s="220">
        <v>41510</v>
      </c>
      <c r="AH91" s="221">
        <v>71</v>
      </c>
    </row>
    <row r="92" spans="24:34" x14ac:dyDescent="0.3">
      <c r="X92" s="219" t="s">
        <v>150</v>
      </c>
      <c r="Y92" s="220">
        <v>41494</v>
      </c>
      <c r="Z92" s="221">
        <v>280</v>
      </c>
      <c r="AB92" s="219" t="s">
        <v>158</v>
      </c>
      <c r="AC92" s="220">
        <v>41521</v>
      </c>
      <c r="AD92" s="221">
        <v>26</v>
      </c>
      <c r="AF92" s="219" t="s">
        <v>161</v>
      </c>
      <c r="AG92" s="220">
        <v>41511</v>
      </c>
      <c r="AH92" s="221">
        <v>72</v>
      </c>
    </row>
    <row r="93" spans="24:34" x14ac:dyDescent="0.3">
      <c r="X93" s="219" t="s">
        <v>150</v>
      </c>
      <c r="Y93" s="220">
        <v>41495</v>
      </c>
      <c r="Z93" s="221">
        <v>208</v>
      </c>
      <c r="AB93" s="219" t="s">
        <v>158</v>
      </c>
      <c r="AC93" s="220">
        <v>41522</v>
      </c>
      <c r="AD93" s="221">
        <v>30</v>
      </c>
      <c r="AF93" s="219" t="s">
        <v>161</v>
      </c>
      <c r="AG93" s="220">
        <v>41512</v>
      </c>
      <c r="AH93" s="221">
        <v>40</v>
      </c>
    </row>
    <row r="94" spans="24:34" x14ac:dyDescent="0.3">
      <c r="X94" s="219" t="s">
        <v>150</v>
      </c>
      <c r="Y94" s="220">
        <v>41496</v>
      </c>
      <c r="Z94" s="221">
        <v>94</v>
      </c>
      <c r="AB94" s="219" t="s">
        <v>158</v>
      </c>
      <c r="AC94" s="220">
        <v>41523</v>
      </c>
      <c r="AD94" s="221">
        <v>18</v>
      </c>
      <c r="AF94" s="219" t="s">
        <v>161</v>
      </c>
      <c r="AG94" s="220">
        <v>41513</v>
      </c>
      <c r="AH94" s="221">
        <v>43</v>
      </c>
    </row>
    <row r="95" spans="24:34" x14ac:dyDescent="0.3">
      <c r="X95" s="219" t="s">
        <v>150</v>
      </c>
      <c r="Y95" s="220">
        <v>41497</v>
      </c>
      <c r="Z95" s="221">
        <v>95</v>
      </c>
      <c r="AB95" s="219" t="s">
        <v>158</v>
      </c>
      <c r="AC95" s="220">
        <v>41524</v>
      </c>
      <c r="AD95" s="221">
        <v>30</v>
      </c>
      <c r="AF95" s="219" t="s">
        <v>161</v>
      </c>
      <c r="AG95" s="220">
        <v>41514</v>
      </c>
      <c r="AH95" s="221">
        <v>31</v>
      </c>
    </row>
    <row r="96" spans="24:34" x14ac:dyDescent="0.3">
      <c r="X96" s="219" t="s">
        <v>150</v>
      </c>
      <c r="Y96" s="220">
        <v>41498</v>
      </c>
      <c r="Z96" s="221">
        <v>39</v>
      </c>
      <c r="AB96" s="219" t="s">
        <v>158</v>
      </c>
      <c r="AC96" s="220">
        <v>41525</v>
      </c>
      <c r="AD96" s="221">
        <v>285</v>
      </c>
      <c r="AF96" s="219" t="s">
        <v>161</v>
      </c>
      <c r="AG96" s="220">
        <v>41515</v>
      </c>
      <c r="AH96" s="221">
        <v>54</v>
      </c>
    </row>
    <row r="97" spans="24:34" x14ac:dyDescent="0.3">
      <c r="X97" s="219" t="s">
        <v>150</v>
      </c>
      <c r="Y97" s="220">
        <v>41499</v>
      </c>
      <c r="Z97" s="221">
        <v>78</v>
      </c>
      <c r="AB97" s="219" t="s">
        <v>158</v>
      </c>
      <c r="AC97" s="220">
        <v>41526</v>
      </c>
      <c r="AD97" s="221">
        <v>61</v>
      </c>
      <c r="AF97" s="219" t="s">
        <v>161</v>
      </c>
      <c r="AG97" s="220">
        <v>41516</v>
      </c>
      <c r="AH97" s="221">
        <v>56</v>
      </c>
    </row>
    <row r="98" spans="24:34" x14ac:dyDescent="0.3">
      <c r="X98" s="219" t="s">
        <v>150</v>
      </c>
      <c r="Y98" s="220">
        <v>41500</v>
      </c>
      <c r="Z98" s="221">
        <v>71</v>
      </c>
      <c r="AB98" s="219" t="s">
        <v>158</v>
      </c>
      <c r="AC98" s="220">
        <v>41527</v>
      </c>
      <c r="AD98" s="221">
        <v>37</v>
      </c>
      <c r="AF98" s="219" t="s">
        <v>161</v>
      </c>
      <c r="AG98" s="220">
        <v>41517</v>
      </c>
      <c r="AH98" s="221">
        <v>44</v>
      </c>
    </row>
    <row r="99" spans="24:34" x14ac:dyDescent="0.3">
      <c r="X99" s="219" t="s">
        <v>150</v>
      </c>
      <c r="Y99" s="220">
        <v>41501</v>
      </c>
      <c r="Z99" s="221">
        <v>74</v>
      </c>
      <c r="AB99" s="219" t="s">
        <v>158</v>
      </c>
      <c r="AC99" s="220">
        <v>41528</v>
      </c>
      <c r="AD99" s="221">
        <v>36</v>
      </c>
      <c r="AF99" s="219" t="s">
        <v>161</v>
      </c>
      <c r="AG99" s="220">
        <v>41518</v>
      </c>
      <c r="AH99" s="221">
        <v>53</v>
      </c>
    </row>
    <row r="100" spans="24:34" x14ac:dyDescent="0.3">
      <c r="X100" s="219" t="s">
        <v>150</v>
      </c>
      <c r="Y100" s="220">
        <v>41502</v>
      </c>
      <c r="Z100" s="221">
        <v>72</v>
      </c>
      <c r="AB100" s="219" t="s">
        <v>158</v>
      </c>
      <c r="AC100" s="220">
        <v>41529</v>
      </c>
      <c r="AD100" s="221">
        <v>31</v>
      </c>
      <c r="AF100" s="219" t="s">
        <v>161</v>
      </c>
      <c r="AG100" s="220">
        <v>41519</v>
      </c>
      <c r="AH100" s="221">
        <v>65</v>
      </c>
    </row>
    <row r="101" spans="24:34" x14ac:dyDescent="0.3">
      <c r="X101" s="219" t="s">
        <v>150</v>
      </c>
      <c r="Y101" s="220">
        <v>41503</v>
      </c>
      <c r="Z101" s="221">
        <v>177</v>
      </c>
      <c r="AB101" s="219" t="s">
        <v>158</v>
      </c>
      <c r="AC101" s="220">
        <v>41530</v>
      </c>
      <c r="AD101" s="221">
        <v>25</v>
      </c>
      <c r="AF101" s="219" t="s">
        <v>161</v>
      </c>
      <c r="AG101" s="220">
        <v>41520</v>
      </c>
      <c r="AH101" s="221">
        <v>88</v>
      </c>
    </row>
    <row r="102" spans="24:34" x14ac:dyDescent="0.3">
      <c r="X102" s="219" t="s">
        <v>150</v>
      </c>
      <c r="Y102" s="220">
        <v>41504</v>
      </c>
      <c r="Z102" s="221">
        <v>86</v>
      </c>
      <c r="AB102" s="219" t="s">
        <v>158</v>
      </c>
      <c r="AC102" s="220">
        <v>41531</v>
      </c>
      <c r="AD102" s="221">
        <v>21</v>
      </c>
      <c r="AF102" s="219" t="s">
        <v>161</v>
      </c>
      <c r="AG102" s="220">
        <v>41521</v>
      </c>
      <c r="AH102" s="221">
        <v>70</v>
      </c>
    </row>
    <row r="103" spans="24:34" x14ac:dyDescent="0.3">
      <c r="X103" s="219" t="s">
        <v>150</v>
      </c>
      <c r="Y103" s="220">
        <v>41505</v>
      </c>
      <c r="Z103" s="221">
        <v>69</v>
      </c>
      <c r="AB103" s="219" t="s">
        <v>158</v>
      </c>
      <c r="AC103" s="220">
        <v>41532</v>
      </c>
      <c r="AD103" s="221">
        <v>28</v>
      </c>
      <c r="AF103" s="219" t="s">
        <v>161</v>
      </c>
      <c r="AG103" s="220">
        <v>41522</v>
      </c>
      <c r="AH103" s="221">
        <v>98</v>
      </c>
    </row>
    <row r="104" spans="24:34" x14ac:dyDescent="0.3">
      <c r="X104" s="219" t="s">
        <v>150</v>
      </c>
      <c r="Y104" s="220">
        <v>41506</v>
      </c>
      <c r="Z104" s="221">
        <v>31</v>
      </c>
      <c r="AB104" s="219" t="s">
        <v>158</v>
      </c>
      <c r="AC104" s="220">
        <v>41533</v>
      </c>
      <c r="AD104" s="221">
        <v>25</v>
      </c>
      <c r="AF104" s="219" t="s">
        <v>161</v>
      </c>
      <c r="AG104" s="220">
        <v>41523</v>
      </c>
      <c r="AH104" s="221">
        <v>34</v>
      </c>
    </row>
    <row r="105" spans="24:34" x14ac:dyDescent="0.3">
      <c r="X105" s="219" t="s">
        <v>150</v>
      </c>
      <c r="Y105" s="220">
        <v>41507</v>
      </c>
      <c r="Z105" s="221">
        <v>55</v>
      </c>
      <c r="AB105" s="219" t="s">
        <v>158</v>
      </c>
      <c r="AC105" s="220">
        <v>41534</v>
      </c>
      <c r="AD105" s="221">
        <v>12</v>
      </c>
      <c r="AF105" s="219" t="s">
        <v>161</v>
      </c>
      <c r="AG105" s="220">
        <v>41524</v>
      </c>
      <c r="AH105" s="221">
        <v>38</v>
      </c>
    </row>
    <row r="106" spans="24:34" x14ac:dyDescent="0.3">
      <c r="X106" s="219" t="s">
        <v>150</v>
      </c>
      <c r="Y106" s="220">
        <v>41508</v>
      </c>
      <c r="Z106" s="221">
        <v>54</v>
      </c>
      <c r="AB106" s="219" t="s">
        <v>158</v>
      </c>
      <c r="AC106" s="220">
        <v>41535</v>
      </c>
      <c r="AD106" s="221">
        <v>12</v>
      </c>
      <c r="AF106" s="219" t="s">
        <v>161</v>
      </c>
      <c r="AG106" s="220">
        <v>41525</v>
      </c>
      <c r="AH106" s="221">
        <v>35</v>
      </c>
    </row>
    <row r="107" spans="24:34" x14ac:dyDescent="0.3">
      <c r="X107" s="219" t="s">
        <v>150</v>
      </c>
      <c r="Y107" s="220">
        <v>41509</v>
      </c>
      <c r="Z107" s="221">
        <v>49</v>
      </c>
      <c r="AB107" s="219" t="s">
        <v>158</v>
      </c>
      <c r="AC107" s="220">
        <v>41536</v>
      </c>
      <c r="AD107" s="221">
        <v>7</v>
      </c>
      <c r="AF107" s="219" t="s">
        <v>161</v>
      </c>
      <c r="AG107" s="220">
        <v>41526</v>
      </c>
      <c r="AH107" s="221">
        <v>37</v>
      </c>
    </row>
    <row r="108" spans="24:34" x14ac:dyDescent="0.3">
      <c r="X108" s="219" t="s">
        <v>150</v>
      </c>
      <c r="Y108" s="220">
        <v>41510</v>
      </c>
      <c r="Z108" s="221">
        <v>64</v>
      </c>
      <c r="AB108" s="219" t="s">
        <v>158</v>
      </c>
      <c r="AC108" s="220">
        <v>41537</v>
      </c>
      <c r="AD108" s="221">
        <v>15</v>
      </c>
      <c r="AF108" s="219" t="s">
        <v>161</v>
      </c>
      <c r="AG108" s="220">
        <v>41527</v>
      </c>
      <c r="AH108" s="221">
        <v>84</v>
      </c>
    </row>
    <row r="109" spans="24:34" x14ac:dyDescent="0.3">
      <c r="X109" s="219" t="s">
        <v>150</v>
      </c>
      <c r="Y109" s="220">
        <v>41511</v>
      </c>
      <c r="Z109" s="221">
        <v>30</v>
      </c>
      <c r="AB109" s="219" t="s">
        <v>158</v>
      </c>
      <c r="AC109" s="220">
        <v>41538</v>
      </c>
      <c r="AD109" s="221">
        <v>9</v>
      </c>
      <c r="AF109" s="219" t="s">
        <v>161</v>
      </c>
      <c r="AG109" s="220">
        <v>41528</v>
      </c>
      <c r="AH109" s="221">
        <v>82</v>
      </c>
    </row>
    <row r="110" spans="24:34" x14ac:dyDescent="0.3">
      <c r="X110" s="219" t="s">
        <v>150</v>
      </c>
      <c r="Y110" s="220">
        <v>41512</v>
      </c>
      <c r="Z110" s="221">
        <v>45</v>
      </c>
      <c r="AB110" s="219" t="s">
        <v>158</v>
      </c>
      <c r="AC110" s="220">
        <v>41539</v>
      </c>
      <c r="AD110" s="221">
        <v>15</v>
      </c>
      <c r="AF110" s="219" t="s">
        <v>161</v>
      </c>
      <c r="AG110" s="220">
        <v>41529</v>
      </c>
      <c r="AH110" s="221">
        <v>72</v>
      </c>
    </row>
    <row r="111" spans="24:34" x14ac:dyDescent="0.3">
      <c r="X111" s="219" t="s">
        <v>150</v>
      </c>
      <c r="Y111" s="220">
        <v>41513</v>
      </c>
      <c r="Z111" s="221">
        <v>37</v>
      </c>
      <c r="AB111" s="219" t="s">
        <v>158</v>
      </c>
      <c r="AC111" s="220">
        <v>41540</v>
      </c>
      <c r="AD111" s="221">
        <v>14</v>
      </c>
      <c r="AF111" s="219" t="s">
        <v>161</v>
      </c>
      <c r="AG111" s="220">
        <v>41530</v>
      </c>
      <c r="AH111" s="221">
        <v>72</v>
      </c>
    </row>
    <row r="112" spans="24:34" x14ac:dyDescent="0.3">
      <c r="X112" s="219" t="s">
        <v>150</v>
      </c>
      <c r="Y112" s="220">
        <v>41514</v>
      </c>
      <c r="Z112" s="221">
        <v>54</v>
      </c>
      <c r="AB112" s="219" t="s">
        <v>158</v>
      </c>
      <c r="AC112" s="220">
        <v>41541</v>
      </c>
      <c r="AD112" s="221">
        <v>10</v>
      </c>
      <c r="AF112" s="219" t="s">
        <v>161</v>
      </c>
      <c r="AG112" s="220">
        <v>41531</v>
      </c>
      <c r="AH112" s="221">
        <v>53</v>
      </c>
    </row>
    <row r="113" spans="24:34" x14ac:dyDescent="0.3">
      <c r="X113" s="219" t="s">
        <v>150</v>
      </c>
      <c r="Y113" s="220">
        <v>41515</v>
      </c>
      <c r="Z113" s="221">
        <v>93</v>
      </c>
      <c r="AB113" s="219" t="s">
        <v>158</v>
      </c>
      <c r="AC113" s="220">
        <v>41542</v>
      </c>
      <c r="AD113" s="221">
        <v>5</v>
      </c>
      <c r="AF113" s="219" t="s">
        <v>161</v>
      </c>
      <c r="AG113" s="220">
        <v>41532</v>
      </c>
      <c r="AH113" s="221">
        <v>52</v>
      </c>
    </row>
    <row r="114" spans="24:34" x14ac:dyDescent="0.3">
      <c r="X114" s="219" t="s">
        <v>150</v>
      </c>
      <c r="Y114" s="220">
        <v>41516</v>
      </c>
      <c r="Z114" s="221">
        <v>114</v>
      </c>
      <c r="AB114" s="219" t="s">
        <v>158</v>
      </c>
      <c r="AC114" s="220">
        <v>41543</v>
      </c>
      <c r="AD114" s="221">
        <v>2</v>
      </c>
      <c r="AF114" s="219" t="s">
        <v>161</v>
      </c>
      <c r="AG114" s="220">
        <v>41533</v>
      </c>
      <c r="AH114" s="221">
        <v>64</v>
      </c>
    </row>
    <row r="115" spans="24:34" x14ac:dyDescent="0.3">
      <c r="X115" s="219" t="s">
        <v>150</v>
      </c>
      <c r="Y115" s="220">
        <v>41517</v>
      </c>
      <c r="Z115" s="221">
        <v>103</v>
      </c>
      <c r="AB115" s="219" t="s">
        <v>158</v>
      </c>
      <c r="AC115" s="220">
        <v>41544</v>
      </c>
      <c r="AD115" s="221">
        <v>1</v>
      </c>
      <c r="AF115" s="219" t="s">
        <v>161</v>
      </c>
      <c r="AG115" s="220">
        <v>41534</v>
      </c>
      <c r="AH115" s="221">
        <v>46</v>
      </c>
    </row>
    <row r="116" spans="24:34" x14ac:dyDescent="0.3">
      <c r="X116" s="219" t="s">
        <v>150</v>
      </c>
      <c r="Y116" s="220">
        <v>41518</v>
      </c>
      <c r="Z116" s="221">
        <v>162</v>
      </c>
      <c r="AB116" s="219" t="s">
        <v>158</v>
      </c>
      <c r="AC116" s="220">
        <v>41546</v>
      </c>
      <c r="AD116" s="221">
        <v>4</v>
      </c>
      <c r="AF116" s="219" t="s">
        <v>161</v>
      </c>
      <c r="AG116" s="220">
        <v>41535</v>
      </c>
      <c r="AH116" s="221">
        <v>24</v>
      </c>
    </row>
    <row r="117" spans="24:34" x14ac:dyDescent="0.3">
      <c r="X117" s="219" t="s">
        <v>150</v>
      </c>
      <c r="Y117" s="220">
        <v>41519</v>
      </c>
      <c r="Z117" s="221">
        <v>184</v>
      </c>
      <c r="AB117" s="219" t="s">
        <v>158</v>
      </c>
      <c r="AC117" s="220">
        <v>41547</v>
      </c>
      <c r="AD117" s="221">
        <v>4</v>
      </c>
      <c r="AF117" s="219" t="s">
        <v>161</v>
      </c>
      <c r="AG117" s="220">
        <v>41536</v>
      </c>
      <c r="AH117" s="221">
        <v>30</v>
      </c>
    </row>
    <row r="118" spans="24:34" x14ac:dyDescent="0.3">
      <c r="X118" s="219" t="s">
        <v>150</v>
      </c>
      <c r="Y118" s="220">
        <v>41520</v>
      </c>
      <c r="Z118" s="221">
        <v>68</v>
      </c>
      <c r="AB118" s="219" t="s">
        <v>158</v>
      </c>
      <c r="AC118" s="220">
        <v>41548</v>
      </c>
      <c r="AD118" s="221">
        <v>7</v>
      </c>
      <c r="AF118" s="219" t="s">
        <v>161</v>
      </c>
      <c r="AG118" s="220">
        <v>41537</v>
      </c>
      <c r="AH118" s="221">
        <v>20</v>
      </c>
    </row>
    <row r="119" spans="24:34" x14ac:dyDescent="0.3">
      <c r="X119" s="219" t="s">
        <v>150</v>
      </c>
      <c r="Y119" s="220">
        <v>41521</v>
      </c>
      <c r="Z119" s="221">
        <v>99</v>
      </c>
      <c r="AB119" s="219" t="s">
        <v>158</v>
      </c>
      <c r="AC119" s="220">
        <v>41549</v>
      </c>
      <c r="AD119" s="221">
        <v>4</v>
      </c>
      <c r="AF119" s="219" t="s">
        <v>161</v>
      </c>
      <c r="AG119" s="220">
        <v>41538</v>
      </c>
      <c r="AH119" s="221">
        <v>7</v>
      </c>
    </row>
    <row r="120" spans="24:34" x14ac:dyDescent="0.3">
      <c r="X120" s="219" t="s">
        <v>150</v>
      </c>
      <c r="Y120" s="220">
        <v>41522</v>
      </c>
      <c r="Z120" s="221">
        <v>84</v>
      </c>
      <c r="AB120" s="219" t="s">
        <v>158</v>
      </c>
      <c r="AC120" s="220">
        <v>41550</v>
      </c>
      <c r="AD120" s="221">
        <v>1</v>
      </c>
      <c r="AF120" s="219" t="s">
        <v>161</v>
      </c>
      <c r="AG120" s="220">
        <v>41539</v>
      </c>
      <c r="AH120" s="221">
        <v>18</v>
      </c>
    </row>
    <row r="121" spans="24:34" x14ac:dyDescent="0.3">
      <c r="X121" s="219" t="s">
        <v>150</v>
      </c>
      <c r="Y121" s="220">
        <v>41523</v>
      </c>
      <c r="Z121" s="221">
        <v>39</v>
      </c>
      <c r="AB121" s="219" t="s">
        <v>158</v>
      </c>
      <c r="AC121" s="220">
        <v>41556</v>
      </c>
      <c r="AD121" s="221">
        <v>1</v>
      </c>
      <c r="AF121" s="219" t="s">
        <v>161</v>
      </c>
      <c r="AG121" s="220">
        <v>41540</v>
      </c>
      <c r="AH121" s="221">
        <v>7</v>
      </c>
    </row>
    <row r="122" spans="24:34" x14ac:dyDescent="0.3">
      <c r="X122" s="219" t="s">
        <v>150</v>
      </c>
      <c r="Y122" s="220">
        <v>41525</v>
      </c>
      <c r="Z122" s="221">
        <v>70</v>
      </c>
      <c r="AB122" s="219" t="s">
        <v>158</v>
      </c>
      <c r="AC122" s="220">
        <v>41563</v>
      </c>
      <c r="AD122" s="221">
        <v>1</v>
      </c>
      <c r="AF122" s="219" t="s">
        <v>161</v>
      </c>
      <c r="AG122" s="220">
        <v>41541</v>
      </c>
      <c r="AH122" s="221">
        <v>20</v>
      </c>
    </row>
    <row r="123" spans="24:34" x14ac:dyDescent="0.3">
      <c r="X123" s="219" t="s">
        <v>150</v>
      </c>
      <c r="Y123" s="220">
        <v>41526</v>
      </c>
      <c r="Z123" s="221">
        <v>62</v>
      </c>
      <c r="AB123" s="219" t="s">
        <v>158</v>
      </c>
      <c r="AC123" s="220">
        <v>41571</v>
      </c>
      <c r="AD123" s="221">
        <v>1</v>
      </c>
      <c r="AF123" s="219" t="s">
        <v>161</v>
      </c>
      <c r="AG123" s="220">
        <v>41542</v>
      </c>
      <c r="AH123" s="221">
        <v>14</v>
      </c>
    </row>
    <row r="124" spans="24:34" x14ac:dyDescent="0.3">
      <c r="X124" s="219" t="s">
        <v>150</v>
      </c>
      <c r="Y124" s="220">
        <v>41527</v>
      </c>
      <c r="Z124" s="221">
        <v>100</v>
      </c>
      <c r="AB124" s="219" t="s">
        <v>158</v>
      </c>
      <c r="AC124" s="220">
        <v>41576</v>
      </c>
      <c r="AD124" s="221">
        <v>1</v>
      </c>
      <c r="AF124" s="219" t="s">
        <v>161</v>
      </c>
      <c r="AG124" s="220">
        <v>41543</v>
      </c>
      <c r="AH124" s="221">
        <v>22</v>
      </c>
    </row>
    <row r="125" spans="24:34" x14ac:dyDescent="0.3">
      <c r="X125" s="219" t="s">
        <v>150</v>
      </c>
      <c r="Y125" s="220">
        <v>41528</v>
      </c>
      <c r="Z125" s="221">
        <v>108</v>
      </c>
      <c r="AB125" s="219" t="s">
        <v>158</v>
      </c>
      <c r="AC125" s="220">
        <v>41578</v>
      </c>
      <c r="AD125" s="221">
        <v>4</v>
      </c>
      <c r="AF125" s="219" t="s">
        <v>161</v>
      </c>
      <c r="AG125" s="220">
        <v>41544</v>
      </c>
      <c r="AH125" s="221">
        <v>17</v>
      </c>
    </row>
    <row r="126" spans="24:34" x14ac:dyDescent="0.3">
      <c r="X126" s="219" t="s">
        <v>150</v>
      </c>
      <c r="Y126" s="220">
        <v>41529</v>
      </c>
      <c r="Z126" s="221">
        <v>48</v>
      </c>
      <c r="AF126" s="219" t="s">
        <v>161</v>
      </c>
      <c r="AG126" s="220">
        <v>41545</v>
      </c>
      <c r="AH126" s="221">
        <v>15</v>
      </c>
    </row>
    <row r="127" spans="24:34" x14ac:dyDescent="0.3">
      <c r="X127" s="219" t="s">
        <v>150</v>
      </c>
      <c r="Y127" s="220">
        <v>41530</v>
      </c>
      <c r="Z127" s="221">
        <v>83</v>
      </c>
      <c r="AF127" s="219" t="s">
        <v>161</v>
      </c>
      <c r="AG127" s="220">
        <v>41546</v>
      </c>
      <c r="AH127" s="221">
        <v>16</v>
      </c>
    </row>
    <row r="128" spans="24:34" x14ac:dyDescent="0.3">
      <c r="X128" s="219" t="s">
        <v>150</v>
      </c>
      <c r="Y128" s="220">
        <v>41531</v>
      </c>
      <c r="Z128" s="221">
        <v>29</v>
      </c>
      <c r="AF128" s="219" t="s">
        <v>161</v>
      </c>
      <c r="AG128" s="220">
        <v>41547</v>
      </c>
      <c r="AH128" s="221">
        <v>10</v>
      </c>
    </row>
    <row r="129" spans="24:34" x14ac:dyDescent="0.3">
      <c r="X129" s="219" t="s">
        <v>150</v>
      </c>
      <c r="Y129" s="220">
        <v>41532</v>
      </c>
      <c r="Z129" s="221">
        <v>29</v>
      </c>
      <c r="AF129" s="219" t="s">
        <v>161</v>
      </c>
      <c r="AG129" s="220">
        <v>41548</v>
      </c>
      <c r="AH129" s="221">
        <v>6</v>
      </c>
    </row>
    <row r="130" spans="24:34" x14ac:dyDescent="0.3">
      <c r="X130" s="219" t="s">
        <v>150</v>
      </c>
      <c r="Y130" s="220">
        <v>41533</v>
      </c>
      <c r="Z130" s="221">
        <v>24</v>
      </c>
      <c r="AF130" s="219" t="s">
        <v>161</v>
      </c>
      <c r="AG130" s="220">
        <v>41549</v>
      </c>
      <c r="AH130" s="221">
        <v>1</v>
      </c>
    </row>
    <row r="131" spans="24:34" x14ac:dyDescent="0.3">
      <c r="X131" s="219" t="s">
        <v>150</v>
      </c>
      <c r="Y131" s="220">
        <v>41534</v>
      </c>
      <c r="Z131" s="221">
        <v>15</v>
      </c>
      <c r="AF131" s="219" t="s">
        <v>161</v>
      </c>
      <c r="AG131" s="220">
        <v>41550</v>
      </c>
      <c r="AH131" s="221">
        <v>2</v>
      </c>
    </row>
    <row r="132" spans="24:34" x14ac:dyDescent="0.3">
      <c r="X132" s="219" t="s">
        <v>150</v>
      </c>
      <c r="Y132" s="220">
        <v>41535</v>
      </c>
      <c r="Z132" s="221">
        <v>11</v>
      </c>
      <c r="AF132" s="219" t="s">
        <v>161</v>
      </c>
      <c r="AG132" s="220">
        <v>41551</v>
      </c>
      <c r="AH132" s="221">
        <v>1</v>
      </c>
    </row>
    <row r="133" spans="24:34" x14ac:dyDescent="0.3">
      <c r="X133" s="219" t="s">
        <v>150</v>
      </c>
      <c r="Y133" s="220">
        <v>41537</v>
      </c>
      <c r="Z133" s="221">
        <v>4</v>
      </c>
      <c r="AF133" s="219" t="s">
        <v>161</v>
      </c>
      <c r="AG133" s="220">
        <v>41552</v>
      </c>
      <c r="AH133" s="221">
        <v>4</v>
      </c>
    </row>
    <row r="134" spans="24:34" x14ac:dyDescent="0.3">
      <c r="X134" s="219" t="s">
        <v>150</v>
      </c>
      <c r="Y134" s="220">
        <v>41538</v>
      </c>
      <c r="Z134" s="221">
        <v>19</v>
      </c>
      <c r="AF134" s="219" t="s">
        <v>161</v>
      </c>
      <c r="AG134" s="220">
        <v>41553</v>
      </c>
      <c r="AH134" s="221">
        <v>4</v>
      </c>
    </row>
    <row r="135" spans="24:34" x14ac:dyDescent="0.3">
      <c r="X135" s="219" t="s">
        <v>150</v>
      </c>
      <c r="Y135" s="220">
        <v>41539</v>
      </c>
      <c r="Z135" s="221">
        <v>11</v>
      </c>
      <c r="AF135" s="219" t="s">
        <v>161</v>
      </c>
      <c r="AG135" s="220">
        <v>41554</v>
      </c>
      <c r="AH135" s="221">
        <v>2</v>
      </c>
    </row>
    <row r="136" spans="24:34" x14ac:dyDescent="0.3">
      <c r="X136" s="219" t="s">
        <v>150</v>
      </c>
      <c r="Y136" s="220">
        <v>41540</v>
      </c>
      <c r="Z136" s="221">
        <v>6</v>
      </c>
      <c r="AF136" s="219" t="s">
        <v>161</v>
      </c>
      <c r="AG136" s="220">
        <v>41555</v>
      </c>
      <c r="AH136" s="221">
        <v>5</v>
      </c>
    </row>
    <row r="137" spans="24:34" x14ac:dyDescent="0.3">
      <c r="X137" s="219" t="s">
        <v>150</v>
      </c>
      <c r="Y137" s="220">
        <v>41541</v>
      </c>
      <c r="Z137" s="221">
        <v>17</v>
      </c>
      <c r="AF137" s="219" t="s">
        <v>161</v>
      </c>
      <c r="AG137" s="220">
        <v>41556</v>
      </c>
      <c r="AH137" s="221">
        <v>1</v>
      </c>
    </row>
    <row r="138" spans="24:34" x14ac:dyDescent="0.3">
      <c r="X138" s="219" t="s">
        <v>150</v>
      </c>
      <c r="Y138" s="220">
        <v>41542</v>
      </c>
      <c r="Z138" s="221">
        <v>2</v>
      </c>
      <c r="AF138" s="219" t="s">
        <v>161</v>
      </c>
      <c r="AG138" s="220">
        <v>41557</v>
      </c>
      <c r="AH138" s="221">
        <v>1</v>
      </c>
    </row>
    <row r="139" spans="24:34" x14ac:dyDescent="0.3">
      <c r="X139" s="219" t="s">
        <v>150</v>
      </c>
      <c r="Y139" s="220">
        <v>41543</v>
      </c>
      <c r="Z139" s="221">
        <v>7</v>
      </c>
      <c r="AF139" s="219" t="s">
        <v>161</v>
      </c>
      <c r="AG139" s="220">
        <v>41558</v>
      </c>
      <c r="AH139" s="221">
        <v>1</v>
      </c>
    </row>
    <row r="140" spans="24:34" x14ac:dyDescent="0.3">
      <c r="X140" s="219" t="s">
        <v>150</v>
      </c>
      <c r="Y140" s="220">
        <v>41544</v>
      </c>
      <c r="Z140" s="221">
        <v>14</v>
      </c>
      <c r="AF140" s="219" t="s">
        <v>161</v>
      </c>
      <c r="AG140" s="220">
        <v>41559</v>
      </c>
      <c r="AH140" s="221">
        <v>1</v>
      </c>
    </row>
    <row r="141" spans="24:34" x14ac:dyDescent="0.3">
      <c r="X141" s="219" t="s">
        <v>150</v>
      </c>
      <c r="Y141" s="220">
        <v>41545</v>
      </c>
      <c r="Z141" s="221">
        <v>5</v>
      </c>
      <c r="AF141" s="219" t="s">
        <v>161</v>
      </c>
      <c r="AG141" s="220">
        <v>41560</v>
      </c>
      <c r="AH141" s="221">
        <v>1</v>
      </c>
    </row>
    <row r="142" spans="24:34" x14ac:dyDescent="0.3">
      <c r="X142" s="219" t="s">
        <v>150</v>
      </c>
      <c r="Y142" s="220">
        <v>41546</v>
      </c>
      <c r="Z142" s="221">
        <v>18</v>
      </c>
      <c r="AF142" s="219" t="s">
        <v>161</v>
      </c>
      <c r="AG142" s="220">
        <v>41562</v>
      </c>
      <c r="AH142" s="221">
        <v>14</v>
      </c>
    </row>
    <row r="143" spans="24:34" x14ac:dyDescent="0.3">
      <c r="X143" s="219" t="s">
        <v>150</v>
      </c>
      <c r="Y143" s="220">
        <v>41547</v>
      </c>
      <c r="Z143" s="221">
        <v>37</v>
      </c>
      <c r="AF143" s="219" t="s">
        <v>161</v>
      </c>
      <c r="AG143" s="220">
        <v>41563</v>
      </c>
      <c r="AH143" s="221">
        <v>2</v>
      </c>
    </row>
    <row r="144" spans="24:34" x14ac:dyDescent="0.3">
      <c r="X144" s="219" t="s">
        <v>150</v>
      </c>
      <c r="Y144" s="220">
        <v>41548</v>
      </c>
      <c r="Z144" s="221">
        <v>24</v>
      </c>
      <c r="AF144" s="219" t="s">
        <v>161</v>
      </c>
      <c r="AG144" s="220">
        <v>41564</v>
      </c>
      <c r="AH144" s="221">
        <v>2</v>
      </c>
    </row>
    <row r="145" spans="24:34" x14ac:dyDescent="0.3">
      <c r="X145" s="219" t="s">
        <v>150</v>
      </c>
      <c r="Y145" s="220">
        <v>41549</v>
      </c>
      <c r="Z145" s="221">
        <v>27</v>
      </c>
      <c r="AF145" s="219" t="s">
        <v>161</v>
      </c>
      <c r="AG145" s="220">
        <v>41566</v>
      </c>
      <c r="AH145" s="221">
        <v>5</v>
      </c>
    </row>
    <row r="146" spans="24:34" x14ac:dyDescent="0.3">
      <c r="X146" s="219" t="s">
        <v>150</v>
      </c>
      <c r="Y146" s="220">
        <v>41550</v>
      </c>
      <c r="Z146" s="221">
        <v>26</v>
      </c>
      <c r="AF146" s="219" t="s">
        <v>161</v>
      </c>
      <c r="AG146" s="220">
        <v>41567</v>
      </c>
      <c r="AH146" s="221">
        <v>1</v>
      </c>
    </row>
    <row r="147" spans="24:34" x14ac:dyDescent="0.3">
      <c r="X147" s="219" t="s">
        <v>150</v>
      </c>
      <c r="Y147" s="220">
        <v>41551</v>
      </c>
      <c r="Z147" s="221">
        <v>1</v>
      </c>
      <c r="AF147" s="219" t="s">
        <v>161</v>
      </c>
      <c r="AG147" s="220">
        <v>41573</v>
      </c>
      <c r="AH147" s="221">
        <v>1</v>
      </c>
    </row>
    <row r="148" spans="24:34" x14ac:dyDescent="0.3">
      <c r="X148" s="219" t="s">
        <v>150</v>
      </c>
      <c r="Y148" s="220">
        <v>41552</v>
      </c>
      <c r="Z148" s="221">
        <v>8</v>
      </c>
      <c r="AF148" s="219" t="s">
        <v>161</v>
      </c>
      <c r="AG148" s="220">
        <v>41574</v>
      </c>
      <c r="AH148" s="221">
        <v>1</v>
      </c>
    </row>
    <row r="149" spans="24:34" x14ac:dyDescent="0.3">
      <c r="X149" s="219" t="s">
        <v>150</v>
      </c>
      <c r="Y149" s="220">
        <v>41553</v>
      </c>
      <c r="Z149" s="221">
        <v>7</v>
      </c>
      <c r="AF149" s="219" t="s">
        <v>161</v>
      </c>
      <c r="AG149" s="220">
        <v>41577</v>
      </c>
      <c r="AH149" s="221">
        <v>2</v>
      </c>
    </row>
    <row r="150" spans="24:34" x14ac:dyDescent="0.3">
      <c r="X150" s="219" t="s">
        <v>150</v>
      </c>
      <c r="Y150" s="220">
        <v>41554</v>
      </c>
      <c r="Z150" s="221">
        <v>2</v>
      </c>
      <c r="AF150" s="219" t="s">
        <v>161</v>
      </c>
      <c r="AG150" s="220">
        <v>41578</v>
      </c>
      <c r="AH150" s="221">
        <v>1</v>
      </c>
    </row>
    <row r="151" spans="24:34" x14ac:dyDescent="0.3">
      <c r="X151" s="219" t="s">
        <v>150</v>
      </c>
      <c r="Y151" s="220">
        <v>41555</v>
      </c>
      <c r="Z151" s="221">
        <v>1</v>
      </c>
      <c r="AF151" s="219" t="s">
        <v>161</v>
      </c>
      <c r="AG151" s="220">
        <v>41579</v>
      </c>
      <c r="AH151" s="221">
        <v>1</v>
      </c>
    </row>
    <row r="152" spans="24:34" x14ac:dyDescent="0.3">
      <c r="X152" s="219" t="s">
        <v>150</v>
      </c>
      <c r="Y152" s="220">
        <v>41556</v>
      </c>
      <c r="Z152" s="221">
        <v>1</v>
      </c>
      <c r="AF152" s="219" t="s">
        <v>161</v>
      </c>
      <c r="AG152" s="220">
        <v>41582</v>
      </c>
      <c r="AH152" s="221">
        <v>3</v>
      </c>
    </row>
    <row r="153" spans="24:34" x14ac:dyDescent="0.3">
      <c r="X153" s="219" t="s">
        <v>150</v>
      </c>
      <c r="Y153" s="220">
        <v>41558</v>
      </c>
      <c r="Z153" s="221">
        <v>1</v>
      </c>
      <c r="AF153" s="219" t="s">
        <v>161</v>
      </c>
      <c r="AG153" s="220">
        <v>41595</v>
      </c>
      <c r="AH153" s="221">
        <v>1</v>
      </c>
    </row>
    <row r="154" spans="24:34" x14ac:dyDescent="0.3">
      <c r="X154" s="219" t="s">
        <v>150</v>
      </c>
      <c r="Y154" s="220">
        <v>41560</v>
      </c>
      <c r="Z154" s="221">
        <v>2</v>
      </c>
      <c r="AF154" s="219" t="s">
        <v>161</v>
      </c>
      <c r="AG154" s="220">
        <v>41596</v>
      </c>
      <c r="AH154" s="221">
        <v>1</v>
      </c>
    </row>
    <row r="155" spans="24:34" x14ac:dyDescent="0.3">
      <c r="X155" s="219" t="s">
        <v>150</v>
      </c>
      <c r="Y155" s="220">
        <v>41561</v>
      </c>
      <c r="Z155" s="221">
        <v>2</v>
      </c>
      <c r="AF155" s="219" t="s">
        <v>161</v>
      </c>
      <c r="AG155" s="220">
        <v>41605</v>
      </c>
      <c r="AH155" s="221">
        <v>3</v>
      </c>
    </row>
    <row r="156" spans="24:34" x14ac:dyDescent="0.3">
      <c r="X156" s="219" t="s">
        <v>150</v>
      </c>
      <c r="Y156" s="220">
        <v>41567</v>
      </c>
      <c r="Z156" s="221">
        <v>1</v>
      </c>
      <c r="AF156" s="219" t="s">
        <v>161</v>
      </c>
      <c r="AG156" s="220">
        <v>41606</v>
      </c>
      <c r="AH156" s="221">
        <v>1</v>
      </c>
    </row>
    <row r="157" spans="24:34" x14ac:dyDescent="0.3">
      <c r="X157" s="219" t="s">
        <v>150</v>
      </c>
      <c r="Y157" s="220">
        <v>41589</v>
      </c>
      <c r="Z157" s="221">
        <v>1</v>
      </c>
      <c r="AF157" s="219" t="s">
        <v>161</v>
      </c>
      <c r="AG157" s="220">
        <v>41609</v>
      </c>
      <c r="AH157" s="221">
        <v>1</v>
      </c>
    </row>
    <row r="158" spans="24:34" x14ac:dyDescent="0.3">
      <c r="X158" s="219" t="s">
        <v>150</v>
      </c>
      <c r="Y158" s="220">
        <v>41603</v>
      </c>
      <c r="Z158" s="221">
        <v>1</v>
      </c>
      <c r="AF158" s="219" t="s">
        <v>161</v>
      </c>
      <c r="AG158" s="220">
        <v>41610</v>
      </c>
      <c r="AH158" s="221">
        <v>4</v>
      </c>
    </row>
    <row r="159" spans="24:34" x14ac:dyDescent="0.3">
      <c r="X159" s="219" t="s">
        <v>150</v>
      </c>
      <c r="Y159" s="220">
        <v>41611</v>
      </c>
      <c r="Z159" s="221">
        <v>3</v>
      </c>
      <c r="AF159" s="219" t="s">
        <v>161</v>
      </c>
      <c r="AG159" s="220">
        <v>41611</v>
      </c>
      <c r="AH159" s="221">
        <v>1</v>
      </c>
    </row>
  </sheetData>
  <mergeCells count="6">
    <mergeCell ref="J2:J3"/>
    <mergeCell ref="C2:E2"/>
    <mergeCell ref="B2:B3"/>
    <mergeCell ref="A2:A3"/>
    <mergeCell ref="H2:H3"/>
    <mergeCell ref="I2:I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3"/>
  <sheetViews>
    <sheetView showGridLines="0" topLeftCell="R28" workbookViewId="0">
      <selection activeCell="Q1" sqref="Q1"/>
    </sheetView>
  </sheetViews>
  <sheetFormatPr defaultColWidth="8.88671875" defaultRowHeight="14.4" x14ac:dyDescent="0.3"/>
  <cols>
    <col min="1" max="1" width="10.88671875" style="98" customWidth="1"/>
    <col min="2" max="2" width="9.5546875" style="29" customWidth="1"/>
    <col min="3" max="4" width="6.33203125" style="29" bestFit="1" customWidth="1"/>
    <col min="5" max="5" width="4.88671875" style="29" bestFit="1" customWidth="1"/>
    <col min="6" max="7" width="6.33203125" style="29" bestFit="1" customWidth="1"/>
    <col min="8" max="8" width="7.33203125" style="29" bestFit="1" customWidth="1"/>
    <col min="9" max="9" width="6.6640625" style="29" customWidth="1"/>
    <col min="10" max="10" width="7.33203125" style="29" bestFit="1" customWidth="1"/>
    <col min="11" max="11" width="4.6640625" style="29" bestFit="1" customWidth="1"/>
    <col min="12" max="12" width="9.33203125" style="29" bestFit="1" customWidth="1"/>
    <col min="13" max="13" width="4.88671875" style="29" bestFit="1" customWidth="1"/>
    <col min="14" max="14" width="8.33203125" style="29" bestFit="1" customWidth="1"/>
    <col min="15" max="15" width="11.33203125" style="29" bestFit="1" customWidth="1"/>
    <col min="16" max="16" width="8.88671875" style="29"/>
    <col min="17" max="17" width="15" style="29" customWidth="1"/>
    <col min="18" max="25" width="8.88671875" style="29"/>
    <col min="26" max="26" width="3.88671875" style="29" bestFit="1" customWidth="1"/>
    <col min="27" max="27" width="7.88671875" style="29" bestFit="1" customWidth="1"/>
    <col min="28" max="28" width="3.88671875" style="29" bestFit="1" customWidth="1"/>
    <col min="29" max="29" width="3.88671875" style="29" customWidth="1"/>
    <col min="30" max="30" width="3.5546875" style="29" bestFit="1" customWidth="1"/>
    <col min="31" max="31" width="7.88671875" style="29" bestFit="1" customWidth="1"/>
    <col min="32" max="32" width="3.109375" style="29" bestFit="1" customWidth="1"/>
    <col min="33" max="33" width="8.88671875" style="29"/>
    <col min="34" max="34" width="3.44140625" style="29" bestFit="1" customWidth="1"/>
    <col min="35" max="35" width="7.88671875" style="29" bestFit="1" customWidth="1"/>
    <col min="36" max="36" width="3.109375" style="29" bestFit="1" customWidth="1"/>
    <col min="37" max="16384" width="8.88671875" style="29"/>
  </cols>
  <sheetData>
    <row r="1" spans="1:36" ht="31.2" customHeight="1" thickBot="1" x14ac:dyDescent="0.4">
      <c r="A1" s="94" t="s">
        <v>51</v>
      </c>
      <c r="X1" s="102"/>
      <c r="Z1" s="219" t="s">
        <v>150</v>
      </c>
      <c r="AA1" s="220">
        <v>41024</v>
      </c>
      <c r="AB1" s="221">
        <v>1</v>
      </c>
      <c r="AC1" s="241"/>
      <c r="AD1" s="219" t="s">
        <v>158</v>
      </c>
      <c r="AE1" s="220">
        <v>41075</v>
      </c>
      <c r="AF1" s="221">
        <v>2</v>
      </c>
      <c r="AH1" s="219" t="s">
        <v>161</v>
      </c>
      <c r="AI1" s="220">
        <v>41025</v>
      </c>
      <c r="AJ1" s="221">
        <v>1</v>
      </c>
    </row>
    <row r="2" spans="1:36" ht="42" thickBot="1" x14ac:dyDescent="0.35">
      <c r="A2" s="48" t="s">
        <v>0</v>
      </c>
      <c r="B2" s="49" t="s">
        <v>3</v>
      </c>
      <c r="C2" s="50" t="s">
        <v>30</v>
      </c>
      <c r="D2" s="50" t="s">
        <v>31</v>
      </c>
      <c r="E2" s="51" t="s">
        <v>15</v>
      </c>
      <c r="F2" s="50" t="s">
        <v>32</v>
      </c>
      <c r="G2" s="50" t="s">
        <v>33</v>
      </c>
      <c r="H2" s="50" t="s">
        <v>34</v>
      </c>
      <c r="I2" s="51" t="s">
        <v>16</v>
      </c>
      <c r="J2" s="50" t="s">
        <v>19</v>
      </c>
      <c r="K2" s="50" t="s">
        <v>20</v>
      </c>
      <c r="L2" s="51" t="s">
        <v>21</v>
      </c>
      <c r="M2" s="52" t="s">
        <v>7</v>
      </c>
      <c r="N2" s="53" t="s">
        <v>9</v>
      </c>
      <c r="O2" s="54" t="s">
        <v>8</v>
      </c>
      <c r="S2" s="32"/>
      <c r="T2" s="30"/>
      <c r="U2" s="30"/>
      <c r="Z2" s="219" t="s">
        <v>150</v>
      </c>
      <c r="AA2" s="220">
        <v>41025</v>
      </c>
      <c r="AB2" s="221">
        <v>4</v>
      </c>
      <c r="AC2" s="241"/>
      <c r="AD2" s="219" t="s">
        <v>158</v>
      </c>
      <c r="AE2" s="220">
        <v>41077</v>
      </c>
      <c r="AF2" s="221">
        <v>2</v>
      </c>
      <c r="AH2" s="219" t="s">
        <v>161</v>
      </c>
      <c r="AI2" s="220">
        <v>41034</v>
      </c>
      <c r="AJ2" s="221">
        <v>1</v>
      </c>
    </row>
    <row r="3" spans="1:36" x14ac:dyDescent="0.3">
      <c r="A3" s="95">
        <v>41073</v>
      </c>
      <c r="B3" s="44" t="s">
        <v>45</v>
      </c>
      <c r="C3" s="45">
        <v>0</v>
      </c>
      <c r="D3" s="45">
        <v>0</v>
      </c>
      <c r="E3" s="45">
        <f>SUM(C3:D3)</f>
        <v>0</v>
      </c>
      <c r="F3" s="45">
        <v>0</v>
      </c>
      <c r="G3" s="45">
        <v>0</v>
      </c>
      <c r="H3" s="45">
        <v>0</v>
      </c>
      <c r="I3" s="45">
        <f>SUM(F3:H3)</f>
        <v>0</v>
      </c>
      <c r="J3" s="45">
        <v>0</v>
      </c>
      <c r="K3" s="45">
        <v>80</v>
      </c>
      <c r="L3" s="46">
        <f>SUM(J3:K3)</f>
        <v>80</v>
      </c>
      <c r="M3" s="47">
        <f>SUM(L3,I3,E3)</f>
        <v>80</v>
      </c>
      <c r="N3" s="46"/>
      <c r="O3" s="47">
        <f>M3-N3</f>
        <v>80</v>
      </c>
      <c r="T3" s="31"/>
      <c r="U3" s="32"/>
      <c r="Z3" s="219" t="s">
        <v>150</v>
      </c>
      <c r="AA3" s="220">
        <v>41026</v>
      </c>
      <c r="AB3" s="221">
        <v>11</v>
      </c>
      <c r="AC3" s="241"/>
      <c r="AD3" s="219" t="s">
        <v>158</v>
      </c>
      <c r="AE3" s="220">
        <v>41078</v>
      </c>
      <c r="AF3" s="221">
        <v>2</v>
      </c>
      <c r="AH3" s="219" t="s">
        <v>161</v>
      </c>
      <c r="AI3" s="220">
        <v>41048</v>
      </c>
      <c r="AJ3" s="221">
        <v>1</v>
      </c>
    </row>
    <row r="4" spans="1:36" x14ac:dyDescent="0.3">
      <c r="A4" s="96">
        <v>41096</v>
      </c>
      <c r="B4" s="36" t="s">
        <v>45</v>
      </c>
      <c r="C4" s="37">
        <v>4</v>
      </c>
      <c r="D4" s="37">
        <v>4</v>
      </c>
      <c r="E4" s="37">
        <f t="shared" ref="E4:E15" si="0">SUM(C4:D4)</f>
        <v>8</v>
      </c>
      <c r="F4" s="37">
        <v>3</v>
      </c>
      <c r="G4" s="37">
        <v>0</v>
      </c>
      <c r="H4" s="37">
        <v>0</v>
      </c>
      <c r="I4" s="37">
        <f t="shared" ref="I4:I15" si="1">SUM(F4:H4)</f>
        <v>3</v>
      </c>
      <c r="J4" s="37">
        <v>0</v>
      </c>
      <c r="K4" s="37">
        <v>0</v>
      </c>
      <c r="L4" s="33">
        <f t="shared" ref="L4:L15" si="2">SUM(J4:K4)</f>
        <v>0</v>
      </c>
      <c r="M4" s="38">
        <f t="shared" ref="M4:M15" si="3">SUM(L4,I4,E4)</f>
        <v>11</v>
      </c>
      <c r="N4" s="33"/>
      <c r="O4" s="38">
        <f t="shared" ref="O4:O15" si="4">M4+O3-N4</f>
        <v>91</v>
      </c>
      <c r="T4" s="31"/>
      <c r="U4" s="30"/>
      <c r="Z4" s="219" t="s">
        <v>150</v>
      </c>
      <c r="AA4" s="220">
        <v>41028</v>
      </c>
      <c r="AB4" s="221">
        <v>2</v>
      </c>
      <c r="AC4" s="241"/>
      <c r="AD4" s="219" t="s">
        <v>158</v>
      </c>
      <c r="AE4" s="220">
        <v>41080</v>
      </c>
      <c r="AF4" s="221">
        <v>7</v>
      </c>
      <c r="AH4" s="219" t="s">
        <v>161</v>
      </c>
      <c r="AI4" s="220">
        <v>41050</v>
      </c>
      <c r="AJ4" s="221">
        <v>1</v>
      </c>
    </row>
    <row r="5" spans="1:36" x14ac:dyDescent="0.3">
      <c r="A5" s="96">
        <v>41097</v>
      </c>
      <c r="B5" s="36" t="s">
        <v>45</v>
      </c>
      <c r="C5" s="37">
        <v>5</v>
      </c>
      <c r="D5" s="37">
        <v>3</v>
      </c>
      <c r="E5" s="37">
        <f t="shared" si="0"/>
        <v>8</v>
      </c>
      <c r="F5" s="37">
        <v>3</v>
      </c>
      <c r="G5" s="37">
        <v>0</v>
      </c>
      <c r="H5" s="37">
        <v>0</v>
      </c>
      <c r="I5" s="37">
        <f t="shared" si="1"/>
        <v>3</v>
      </c>
      <c r="J5" s="8">
        <v>0</v>
      </c>
      <c r="K5" s="8">
        <v>0</v>
      </c>
      <c r="L5" s="33">
        <f t="shared" si="2"/>
        <v>0</v>
      </c>
      <c r="M5" s="38">
        <f t="shared" si="3"/>
        <v>11</v>
      </c>
      <c r="N5" s="33"/>
      <c r="O5" s="38">
        <f t="shared" si="4"/>
        <v>102</v>
      </c>
      <c r="T5" s="31"/>
      <c r="U5" s="1"/>
      <c r="Z5" s="219" t="s">
        <v>150</v>
      </c>
      <c r="AA5" s="220">
        <v>41029</v>
      </c>
      <c r="AB5" s="221">
        <v>2</v>
      </c>
      <c r="AC5" s="241"/>
      <c r="AD5" s="219" t="s">
        <v>158</v>
      </c>
      <c r="AE5" s="220">
        <v>41081</v>
      </c>
      <c r="AF5" s="221">
        <v>4</v>
      </c>
      <c r="AH5" s="219" t="s">
        <v>161</v>
      </c>
      <c r="AI5" s="220">
        <v>41051</v>
      </c>
      <c r="AJ5" s="221">
        <v>1</v>
      </c>
    </row>
    <row r="6" spans="1:36" x14ac:dyDescent="0.3">
      <c r="A6" s="96">
        <v>41098</v>
      </c>
      <c r="B6" s="36" t="s">
        <v>45</v>
      </c>
      <c r="C6" s="37">
        <v>4</v>
      </c>
      <c r="D6" s="37">
        <v>2</v>
      </c>
      <c r="E6" s="37">
        <f t="shared" si="0"/>
        <v>6</v>
      </c>
      <c r="F6" s="37">
        <v>6</v>
      </c>
      <c r="G6" s="37">
        <v>0</v>
      </c>
      <c r="H6" s="37">
        <v>0</v>
      </c>
      <c r="I6" s="37">
        <f t="shared" si="1"/>
        <v>6</v>
      </c>
      <c r="J6" s="8">
        <v>0</v>
      </c>
      <c r="K6" s="8">
        <v>0</v>
      </c>
      <c r="L6" s="33">
        <f t="shared" si="2"/>
        <v>0</v>
      </c>
      <c r="M6" s="38">
        <f t="shared" si="3"/>
        <v>12</v>
      </c>
      <c r="N6" s="33"/>
      <c r="O6" s="38">
        <f t="shared" si="4"/>
        <v>114</v>
      </c>
      <c r="S6" s="1"/>
      <c r="T6" s="1"/>
      <c r="U6" s="1"/>
      <c r="Z6" s="219" t="s">
        <v>150</v>
      </c>
      <c r="AA6" s="220">
        <v>41030</v>
      </c>
      <c r="AB6" s="221">
        <v>6</v>
      </c>
      <c r="AC6" s="241"/>
      <c r="AD6" s="219" t="s">
        <v>158</v>
      </c>
      <c r="AE6" s="220">
        <v>41082</v>
      </c>
      <c r="AF6" s="221">
        <v>8</v>
      </c>
      <c r="AH6" s="219" t="s">
        <v>161</v>
      </c>
      <c r="AI6" s="220">
        <v>41052</v>
      </c>
      <c r="AJ6" s="221">
        <v>1</v>
      </c>
    </row>
    <row r="7" spans="1:36" x14ac:dyDescent="0.3">
      <c r="A7" s="96">
        <v>41103</v>
      </c>
      <c r="B7" s="36" t="s">
        <v>45</v>
      </c>
      <c r="C7" s="37">
        <v>6</v>
      </c>
      <c r="D7" s="37">
        <v>0</v>
      </c>
      <c r="E7" s="37">
        <f t="shared" si="0"/>
        <v>6</v>
      </c>
      <c r="F7" s="37">
        <v>0</v>
      </c>
      <c r="G7" s="37">
        <v>0</v>
      </c>
      <c r="H7" s="37">
        <v>0</v>
      </c>
      <c r="I7" s="37">
        <f t="shared" si="1"/>
        <v>0</v>
      </c>
      <c r="J7" s="8">
        <v>0</v>
      </c>
      <c r="K7" s="8">
        <v>0</v>
      </c>
      <c r="L7" s="33">
        <f t="shared" si="2"/>
        <v>0</v>
      </c>
      <c r="M7" s="38">
        <f t="shared" si="3"/>
        <v>6</v>
      </c>
      <c r="N7" s="33"/>
      <c r="O7" s="38">
        <f t="shared" si="4"/>
        <v>120</v>
      </c>
      <c r="Z7" s="219" t="s">
        <v>150</v>
      </c>
      <c r="AA7" s="220">
        <v>41031</v>
      </c>
      <c r="AB7" s="221">
        <v>6</v>
      </c>
      <c r="AC7" s="241"/>
      <c r="AD7" s="219" t="s">
        <v>158</v>
      </c>
      <c r="AE7" s="220">
        <v>41083</v>
      </c>
      <c r="AF7" s="221">
        <v>5</v>
      </c>
      <c r="AH7" s="219" t="s">
        <v>161</v>
      </c>
      <c r="AI7" s="220">
        <v>41061</v>
      </c>
      <c r="AJ7" s="221">
        <v>1</v>
      </c>
    </row>
    <row r="8" spans="1:36" x14ac:dyDescent="0.3">
      <c r="A8" s="96">
        <v>41104</v>
      </c>
      <c r="B8" s="36" t="s">
        <v>45</v>
      </c>
      <c r="C8" s="37">
        <v>6</v>
      </c>
      <c r="D8" s="37">
        <v>4</v>
      </c>
      <c r="E8" s="37">
        <f t="shared" si="0"/>
        <v>10</v>
      </c>
      <c r="F8" s="37">
        <v>7</v>
      </c>
      <c r="G8" s="37">
        <v>0</v>
      </c>
      <c r="H8" s="37">
        <v>0</v>
      </c>
      <c r="I8" s="37">
        <f t="shared" si="1"/>
        <v>7</v>
      </c>
      <c r="J8" s="8">
        <v>0</v>
      </c>
      <c r="K8" s="8">
        <v>0</v>
      </c>
      <c r="L8" s="33">
        <f t="shared" si="2"/>
        <v>0</v>
      </c>
      <c r="M8" s="38">
        <f t="shared" si="3"/>
        <v>17</v>
      </c>
      <c r="N8" s="33"/>
      <c r="O8" s="38">
        <f t="shared" si="4"/>
        <v>137</v>
      </c>
      <c r="Z8" s="219" t="s">
        <v>150</v>
      </c>
      <c r="AA8" s="220">
        <v>41032</v>
      </c>
      <c r="AB8" s="221">
        <v>4</v>
      </c>
      <c r="AC8" s="241"/>
      <c r="AD8" s="219" t="s">
        <v>158</v>
      </c>
      <c r="AE8" s="220">
        <v>41084</v>
      </c>
      <c r="AF8" s="221">
        <v>9</v>
      </c>
      <c r="AH8" s="219" t="s">
        <v>161</v>
      </c>
      <c r="AI8" s="220">
        <v>41065</v>
      </c>
      <c r="AJ8" s="221">
        <v>1</v>
      </c>
    </row>
    <row r="9" spans="1:36" x14ac:dyDescent="0.3">
      <c r="A9" s="96">
        <v>41105</v>
      </c>
      <c r="B9" s="36" t="s">
        <v>45</v>
      </c>
      <c r="C9" s="37">
        <v>0</v>
      </c>
      <c r="D9" s="37">
        <v>10</v>
      </c>
      <c r="E9" s="37">
        <f t="shared" si="0"/>
        <v>10</v>
      </c>
      <c r="F9" s="37">
        <v>24</v>
      </c>
      <c r="G9" s="37">
        <v>0</v>
      </c>
      <c r="H9" s="37">
        <v>0</v>
      </c>
      <c r="I9" s="37">
        <f t="shared" si="1"/>
        <v>24</v>
      </c>
      <c r="J9" s="8">
        <v>0</v>
      </c>
      <c r="K9" s="8">
        <v>0</v>
      </c>
      <c r="L9" s="33">
        <f t="shared" si="2"/>
        <v>0</v>
      </c>
      <c r="M9" s="38">
        <f t="shared" si="3"/>
        <v>34</v>
      </c>
      <c r="N9" s="33"/>
      <c r="O9" s="38">
        <f t="shared" si="4"/>
        <v>171</v>
      </c>
      <c r="Z9" s="219" t="s">
        <v>150</v>
      </c>
      <c r="AA9" s="220">
        <v>41033</v>
      </c>
      <c r="AB9" s="221">
        <v>1</v>
      </c>
      <c r="AC9" s="241"/>
      <c r="AD9" s="219" t="s">
        <v>158</v>
      </c>
      <c r="AE9" s="220">
        <v>41085</v>
      </c>
      <c r="AF9" s="221">
        <v>17</v>
      </c>
      <c r="AH9" s="219" t="s">
        <v>161</v>
      </c>
      <c r="AI9" s="220">
        <v>41068</v>
      </c>
      <c r="AJ9" s="221">
        <v>2</v>
      </c>
    </row>
    <row r="10" spans="1:36" x14ac:dyDescent="0.3">
      <c r="A10" s="96">
        <v>41110</v>
      </c>
      <c r="B10" s="36" t="s">
        <v>44</v>
      </c>
      <c r="C10" s="37">
        <v>35</v>
      </c>
      <c r="D10" s="37">
        <v>6</v>
      </c>
      <c r="E10" s="37">
        <f t="shared" si="0"/>
        <v>41</v>
      </c>
      <c r="F10" s="37">
        <v>3</v>
      </c>
      <c r="G10" s="37">
        <v>0</v>
      </c>
      <c r="H10" s="37">
        <v>0</v>
      </c>
      <c r="I10" s="37">
        <f t="shared" si="1"/>
        <v>3</v>
      </c>
      <c r="J10" s="8">
        <v>0</v>
      </c>
      <c r="K10" s="8">
        <v>0</v>
      </c>
      <c r="L10" s="33">
        <f t="shared" si="2"/>
        <v>0</v>
      </c>
      <c r="M10" s="38">
        <f>SUM(L10,I10,E10)</f>
        <v>44</v>
      </c>
      <c r="N10" s="33">
        <v>12</v>
      </c>
      <c r="O10" s="38">
        <f t="shared" si="4"/>
        <v>203</v>
      </c>
      <c r="Z10" s="219" t="s">
        <v>150</v>
      </c>
      <c r="AA10" s="220">
        <v>41035</v>
      </c>
      <c r="AB10" s="221">
        <v>2</v>
      </c>
      <c r="AC10" s="241"/>
      <c r="AD10" s="219" t="s">
        <v>158</v>
      </c>
      <c r="AE10" s="220">
        <v>41086</v>
      </c>
      <c r="AF10" s="221">
        <v>15</v>
      </c>
      <c r="AH10" s="219" t="s">
        <v>161</v>
      </c>
      <c r="AI10" s="220">
        <v>41069</v>
      </c>
      <c r="AJ10" s="221">
        <v>1</v>
      </c>
    </row>
    <row r="11" spans="1:36" x14ac:dyDescent="0.3">
      <c r="A11" s="96">
        <v>41111</v>
      </c>
      <c r="B11" s="36" t="s">
        <v>45</v>
      </c>
      <c r="C11" s="37">
        <v>3</v>
      </c>
      <c r="D11" s="37">
        <v>4</v>
      </c>
      <c r="E11" s="37">
        <f t="shared" si="0"/>
        <v>7</v>
      </c>
      <c r="F11" s="37">
        <v>6</v>
      </c>
      <c r="G11" s="37">
        <v>0</v>
      </c>
      <c r="H11" s="37">
        <v>0</v>
      </c>
      <c r="I11" s="37">
        <f t="shared" si="1"/>
        <v>6</v>
      </c>
      <c r="J11" s="8">
        <v>0</v>
      </c>
      <c r="K11" s="8">
        <v>0</v>
      </c>
      <c r="L11" s="33">
        <f t="shared" si="2"/>
        <v>0</v>
      </c>
      <c r="M11" s="38">
        <f>SUM(L11,I11,E11)</f>
        <v>13</v>
      </c>
      <c r="N11" s="33">
        <v>2</v>
      </c>
      <c r="O11" s="38">
        <f t="shared" si="4"/>
        <v>214</v>
      </c>
      <c r="Z11" s="219" t="s">
        <v>150</v>
      </c>
      <c r="AA11" s="220">
        <v>41036</v>
      </c>
      <c r="AB11" s="221">
        <v>2</v>
      </c>
      <c r="AC11" s="241"/>
      <c r="AD11" s="219" t="s">
        <v>158</v>
      </c>
      <c r="AE11" s="220">
        <v>41087</v>
      </c>
      <c r="AF11" s="221">
        <v>17</v>
      </c>
      <c r="AH11" s="219" t="s">
        <v>161</v>
      </c>
      <c r="AI11" s="220">
        <v>41073</v>
      </c>
      <c r="AJ11" s="221">
        <v>1</v>
      </c>
    </row>
    <row r="12" spans="1:36" x14ac:dyDescent="0.3">
      <c r="A12" s="96">
        <v>41112</v>
      </c>
      <c r="B12" s="36" t="s">
        <v>45</v>
      </c>
      <c r="C12" s="37">
        <v>0</v>
      </c>
      <c r="D12" s="37">
        <v>4</v>
      </c>
      <c r="E12" s="37">
        <f t="shared" si="0"/>
        <v>4</v>
      </c>
      <c r="F12" s="37">
        <v>33</v>
      </c>
      <c r="G12" s="37">
        <v>0</v>
      </c>
      <c r="H12" s="37">
        <v>0</v>
      </c>
      <c r="I12" s="37">
        <f t="shared" si="1"/>
        <v>33</v>
      </c>
      <c r="J12" s="8">
        <v>0</v>
      </c>
      <c r="K12" s="8">
        <v>0</v>
      </c>
      <c r="L12" s="33">
        <f t="shared" si="2"/>
        <v>0</v>
      </c>
      <c r="M12" s="38">
        <f>SUM(L12,I12,E12)</f>
        <v>37</v>
      </c>
      <c r="N12" s="33"/>
      <c r="O12" s="38">
        <f t="shared" si="4"/>
        <v>251</v>
      </c>
      <c r="Z12" s="219" t="s">
        <v>150</v>
      </c>
      <c r="AA12" s="220">
        <v>41037</v>
      </c>
      <c r="AB12" s="221">
        <v>2</v>
      </c>
      <c r="AC12" s="241"/>
      <c r="AD12" s="219" t="s">
        <v>158</v>
      </c>
      <c r="AE12" s="220">
        <v>41088</v>
      </c>
      <c r="AF12" s="221">
        <v>18</v>
      </c>
      <c r="AH12" s="219" t="s">
        <v>161</v>
      </c>
      <c r="AI12" s="220">
        <v>41075</v>
      </c>
      <c r="AJ12" s="221">
        <v>1</v>
      </c>
    </row>
    <row r="13" spans="1:36" ht="23.4" x14ac:dyDescent="0.3">
      <c r="A13" s="96">
        <v>41117</v>
      </c>
      <c r="B13" s="36" t="s">
        <v>45</v>
      </c>
      <c r="C13" s="37">
        <v>10</v>
      </c>
      <c r="D13" s="37">
        <v>11</v>
      </c>
      <c r="E13" s="37">
        <f t="shared" si="0"/>
        <v>21</v>
      </c>
      <c r="F13" s="37">
        <v>0</v>
      </c>
      <c r="G13" s="37">
        <v>0</v>
      </c>
      <c r="H13" s="37">
        <v>0</v>
      </c>
      <c r="I13" s="37">
        <f t="shared" si="1"/>
        <v>0</v>
      </c>
      <c r="J13" s="8">
        <v>0</v>
      </c>
      <c r="K13" s="8">
        <v>0</v>
      </c>
      <c r="L13" s="33">
        <f t="shared" si="2"/>
        <v>0</v>
      </c>
      <c r="M13" s="38">
        <f t="shared" si="3"/>
        <v>21</v>
      </c>
      <c r="N13" s="33"/>
      <c r="O13" s="38">
        <f t="shared" si="4"/>
        <v>272</v>
      </c>
      <c r="Y13" s="102"/>
      <c r="Z13" s="219" t="s">
        <v>150</v>
      </c>
      <c r="AA13" s="220">
        <v>41039</v>
      </c>
      <c r="AB13" s="221">
        <v>1</v>
      </c>
      <c r="AC13" s="241"/>
      <c r="AD13" s="219" t="s">
        <v>158</v>
      </c>
      <c r="AE13" s="220">
        <v>41089</v>
      </c>
      <c r="AF13" s="221">
        <v>21</v>
      </c>
      <c r="AH13" s="219" t="s">
        <v>161</v>
      </c>
      <c r="AI13" s="220">
        <v>41078</v>
      </c>
      <c r="AJ13" s="221">
        <v>1</v>
      </c>
    </row>
    <row r="14" spans="1:36" x14ac:dyDescent="0.3">
      <c r="A14" s="96">
        <v>41118</v>
      </c>
      <c r="B14" s="36" t="s">
        <v>45</v>
      </c>
      <c r="C14" s="37">
        <v>2</v>
      </c>
      <c r="D14" s="37">
        <v>3</v>
      </c>
      <c r="E14" s="37">
        <f t="shared" si="0"/>
        <v>5</v>
      </c>
      <c r="F14" s="37">
        <v>11</v>
      </c>
      <c r="G14" s="37">
        <v>0</v>
      </c>
      <c r="H14" s="37">
        <v>0</v>
      </c>
      <c r="I14" s="37">
        <f t="shared" si="1"/>
        <v>11</v>
      </c>
      <c r="J14" s="8">
        <v>0</v>
      </c>
      <c r="K14" s="8">
        <v>0</v>
      </c>
      <c r="L14" s="33">
        <f t="shared" si="2"/>
        <v>0</v>
      </c>
      <c r="M14" s="38">
        <f t="shared" si="3"/>
        <v>16</v>
      </c>
      <c r="N14" s="33"/>
      <c r="O14" s="38">
        <f t="shared" si="4"/>
        <v>288</v>
      </c>
      <c r="Z14" s="219" t="s">
        <v>150</v>
      </c>
      <c r="AA14" s="220">
        <v>41041</v>
      </c>
      <c r="AB14" s="221">
        <v>2</v>
      </c>
      <c r="AC14" s="241"/>
      <c r="AD14" s="219" t="s">
        <v>158</v>
      </c>
      <c r="AE14" s="220">
        <v>41090</v>
      </c>
      <c r="AF14" s="221">
        <v>13</v>
      </c>
      <c r="AH14" s="219" t="s">
        <v>161</v>
      </c>
      <c r="AI14" s="220">
        <v>41079</v>
      </c>
      <c r="AJ14" s="221">
        <v>2</v>
      </c>
    </row>
    <row r="15" spans="1:36" x14ac:dyDescent="0.3">
      <c r="A15" s="96">
        <v>41119</v>
      </c>
      <c r="B15" s="36" t="s">
        <v>45</v>
      </c>
      <c r="C15" s="37">
        <v>0</v>
      </c>
      <c r="D15" s="37">
        <v>2</v>
      </c>
      <c r="E15" s="37">
        <f t="shared" si="0"/>
        <v>2</v>
      </c>
      <c r="F15" s="37">
        <v>12</v>
      </c>
      <c r="G15" s="37">
        <v>0</v>
      </c>
      <c r="H15" s="37">
        <v>0</v>
      </c>
      <c r="I15" s="37">
        <f t="shared" si="1"/>
        <v>12</v>
      </c>
      <c r="J15" s="8">
        <v>0</v>
      </c>
      <c r="K15" s="8">
        <v>0</v>
      </c>
      <c r="L15" s="33">
        <f t="shared" si="2"/>
        <v>0</v>
      </c>
      <c r="M15" s="38">
        <f t="shared" si="3"/>
        <v>14</v>
      </c>
      <c r="N15" s="33">
        <v>2</v>
      </c>
      <c r="O15" s="38">
        <f t="shared" si="4"/>
        <v>300</v>
      </c>
      <c r="Z15" s="219" t="s">
        <v>150</v>
      </c>
      <c r="AA15" s="220">
        <v>41043</v>
      </c>
      <c r="AB15" s="221">
        <v>8</v>
      </c>
      <c r="AC15" s="241"/>
      <c r="AD15" s="219" t="s">
        <v>158</v>
      </c>
      <c r="AE15" s="220">
        <v>41091</v>
      </c>
      <c r="AF15" s="221">
        <v>23</v>
      </c>
      <c r="AH15" s="219" t="s">
        <v>161</v>
      </c>
      <c r="AI15" s="220">
        <v>41082</v>
      </c>
      <c r="AJ15" s="221">
        <v>2</v>
      </c>
    </row>
    <row r="16" spans="1:36" x14ac:dyDescent="0.3">
      <c r="A16" s="97" t="s">
        <v>6</v>
      </c>
      <c r="B16" s="35"/>
      <c r="C16" s="35">
        <f>SUM(C3:C15)</f>
        <v>75</v>
      </c>
      <c r="D16" s="35">
        <f t="shared" ref="D16:L16" si="5">SUM(D3:D15)</f>
        <v>53</v>
      </c>
      <c r="E16" s="35">
        <f t="shared" si="5"/>
        <v>128</v>
      </c>
      <c r="F16" s="35">
        <f t="shared" si="5"/>
        <v>108</v>
      </c>
      <c r="G16" s="35">
        <f t="shared" si="5"/>
        <v>0</v>
      </c>
      <c r="H16" s="35">
        <f t="shared" si="5"/>
        <v>0</v>
      </c>
      <c r="I16" s="35">
        <f t="shared" si="5"/>
        <v>108</v>
      </c>
      <c r="J16" s="35">
        <f t="shared" si="5"/>
        <v>0</v>
      </c>
      <c r="K16" s="35">
        <f t="shared" si="5"/>
        <v>80</v>
      </c>
      <c r="L16" s="35">
        <f t="shared" si="5"/>
        <v>80</v>
      </c>
      <c r="M16" s="40">
        <f>SUM(M3:M15)</f>
        <v>316</v>
      </c>
      <c r="N16" s="35">
        <f>SUM(N3:N15)</f>
        <v>16</v>
      </c>
      <c r="O16" s="33"/>
      <c r="Z16" s="219" t="s">
        <v>150</v>
      </c>
      <c r="AA16" s="220">
        <v>41044</v>
      </c>
      <c r="AB16" s="221">
        <v>2</v>
      </c>
      <c r="AC16" s="241"/>
      <c r="AD16" s="219" t="s">
        <v>158</v>
      </c>
      <c r="AE16" s="220">
        <v>41092</v>
      </c>
      <c r="AF16" s="221">
        <v>19</v>
      </c>
      <c r="AH16" s="219" t="s">
        <v>161</v>
      </c>
      <c r="AI16" s="220">
        <v>41084</v>
      </c>
      <c r="AJ16" s="221">
        <v>1</v>
      </c>
    </row>
    <row r="17" spans="1:36" x14ac:dyDescent="0.3">
      <c r="Z17" s="219" t="s">
        <v>150</v>
      </c>
      <c r="AA17" s="220">
        <v>41045</v>
      </c>
      <c r="AB17" s="221">
        <v>54</v>
      </c>
      <c r="AC17" s="241"/>
      <c r="AD17" s="219" t="s">
        <v>158</v>
      </c>
      <c r="AE17" s="220">
        <v>41093</v>
      </c>
      <c r="AF17" s="221">
        <v>12</v>
      </c>
      <c r="AH17" s="219" t="s">
        <v>161</v>
      </c>
      <c r="AI17" s="220">
        <v>41085</v>
      </c>
      <c r="AJ17" s="221">
        <v>2</v>
      </c>
    </row>
    <row r="18" spans="1:36" x14ac:dyDescent="0.3">
      <c r="L18" s="14" t="s">
        <v>23</v>
      </c>
      <c r="M18" s="14"/>
      <c r="O18" s="15">
        <f>(N16-N15-N11)/M16*100</f>
        <v>3.79746835443038</v>
      </c>
      <c r="Z18" s="219" t="s">
        <v>150</v>
      </c>
      <c r="AA18" s="220">
        <v>41046</v>
      </c>
      <c r="AB18" s="221">
        <v>19</v>
      </c>
      <c r="AC18" s="241"/>
      <c r="AD18" s="219" t="s">
        <v>158</v>
      </c>
      <c r="AE18" s="220">
        <v>41094</v>
      </c>
      <c r="AF18" s="221">
        <v>2</v>
      </c>
      <c r="AH18" s="219" t="s">
        <v>161</v>
      </c>
      <c r="AI18" s="220">
        <v>41087</v>
      </c>
      <c r="AJ18" s="221">
        <v>3</v>
      </c>
    </row>
    <row r="19" spans="1:36" x14ac:dyDescent="0.3">
      <c r="A19" s="99" t="s">
        <v>18</v>
      </c>
      <c r="L19" s="14" t="s">
        <v>22</v>
      </c>
      <c r="M19" s="3"/>
      <c r="O19" s="15">
        <f>(N16)/M16*100</f>
        <v>5.0632911392405067</v>
      </c>
      <c r="Z19" s="219" t="s">
        <v>150</v>
      </c>
      <c r="AA19" s="220">
        <v>41047</v>
      </c>
      <c r="AB19" s="221">
        <v>31</v>
      </c>
      <c r="AC19" s="241"/>
      <c r="AD19" s="219" t="s">
        <v>158</v>
      </c>
      <c r="AE19" s="220">
        <v>41095</v>
      </c>
      <c r="AF19" s="221">
        <v>16</v>
      </c>
      <c r="AH19" s="219" t="s">
        <v>161</v>
      </c>
      <c r="AI19" s="220">
        <v>41088</v>
      </c>
      <c r="AJ19" s="221">
        <v>2</v>
      </c>
    </row>
    <row r="20" spans="1:36" x14ac:dyDescent="0.3">
      <c r="A20" s="98" t="s">
        <v>46</v>
      </c>
      <c r="M20" s="3"/>
      <c r="O20" s="15"/>
      <c r="Z20" s="219" t="s">
        <v>150</v>
      </c>
      <c r="AA20" s="220">
        <v>41048</v>
      </c>
      <c r="AB20" s="221">
        <v>70</v>
      </c>
      <c r="AC20" s="241"/>
      <c r="AD20" s="219" t="s">
        <v>158</v>
      </c>
      <c r="AE20" s="220">
        <v>41096</v>
      </c>
      <c r="AF20" s="221">
        <v>36</v>
      </c>
      <c r="AH20" s="219" t="s">
        <v>161</v>
      </c>
      <c r="AI20" s="220">
        <v>41089</v>
      </c>
      <c r="AJ20" s="221">
        <v>12</v>
      </c>
    </row>
    <row r="21" spans="1:36" x14ac:dyDescent="0.3">
      <c r="A21" s="4" t="s">
        <v>53</v>
      </c>
      <c r="Z21" s="219" t="s">
        <v>150</v>
      </c>
      <c r="AA21" s="220">
        <v>41049</v>
      </c>
      <c r="AB21" s="221">
        <v>150</v>
      </c>
      <c r="AC21" s="241"/>
      <c r="AD21" s="219" t="s">
        <v>158</v>
      </c>
      <c r="AE21" s="220">
        <v>41097</v>
      </c>
      <c r="AF21" s="221">
        <v>52</v>
      </c>
      <c r="AH21" s="219" t="s">
        <v>161</v>
      </c>
      <c r="AI21" s="220">
        <v>41090</v>
      </c>
      <c r="AJ21" s="221">
        <v>6</v>
      </c>
    </row>
    <row r="22" spans="1:36" x14ac:dyDescent="0.3">
      <c r="Z22" s="219" t="s">
        <v>150</v>
      </c>
      <c r="AA22" s="220">
        <v>41050</v>
      </c>
      <c r="AB22" s="221">
        <v>139</v>
      </c>
      <c r="AC22" s="241"/>
      <c r="AD22" s="219" t="s">
        <v>158</v>
      </c>
      <c r="AE22" s="220">
        <v>41098</v>
      </c>
      <c r="AF22" s="221">
        <v>40</v>
      </c>
      <c r="AH22" s="219" t="s">
        <v>161</v>
      </c>
      <c r="AI22" s="220">
        <v>41091</v>
      </c>
      <c r="AJ22" s="221">
        <v>2</v>
      </c>
    </row>
    <row r="23" spans="1:36" x14ac:dyDescent="0.3">
      <c r="A23" s="99" t="s">
        <v>41</v>
      </c>
      <c r="B23" s="30"/>
      <c r="C23" s="3"/>
      <c r="D23" s="3"/>
      <c r="Z23" s="219" t="s">
        <v>150</v>
      </c>
      <c r="AA23" s="220">
        <v>41051</v>
      </c>
      <c r="AB23" s="221">
        <v>141</v>
      </c>
      <c r="AC23" s="241"/>
      <c r="AD23" s="219" t="s">
        <v>158</v>
      </c>
      <c r="AE23" s="220">
        <v>41099</v>
      </c>
      <c r="AF23" s="221">
        <v>113</v>
      </c>
      <c r="AH23" s="219" t="s">
        <v>161</v>
      </c>
      <c r="AI23" s="220">
        <v>41092</v>
      </c>
      <c r="AJ23" s="221">
        <v>14</v>
      </c>
    </row>
    <row r="24" spans="1:36" x14ac:dyDescent="0.3">
      <c r="A24" s="97" t="s">
        <v>38</v>
      </c>
      <c r="B24" s="35" t="s">
        <v>39</v>
      </c>
      <c r="C24" s="3"/>
      <c r="D24" s="3"/>
      <c r="Z24" s="219" t="s">
        <v>150</v>
      </c>
      <c r="AA24" s="220">
        <v>41052</v>
      </c>
      <c r="AB24" s="221">
        <v>136</v>
      </c>
      <c r="AC24" s="241"/>
      <c r="AD24" s="219" t="s">
        <v>158</v>
      </c>
      <c r="AE24" s="220">
        <v>41100</v>
      </c>
      <c r="AF24" s="221">
        <v>138</v>
      </c>
      <c r="AH24" s="219" t="s">
        <v>161</v>
      </c>
      <c r="AI24" s="220">
        <v>41093</v>
      </c>
      <c r="AJ24" s="221">
        <v>11</v>
      </c>
    </row>
    <row r="25" spans="1:36" x14ac:dyDescent="0.3">
      <c r="A25" s="100" t="s">
        <v>35</v>
      </c>
      <c r="B25" s="2">
        <v>80</v>
      </c>
      <c r="C25" s="3"/>
      <c r="D25" s="3"/>
      <c r="Z25" s="219" t="s">
        <v>150</v>
      </c>
      <c r="AA25" s="220">
        <v>41053</v>
      </c>
      <c r="AB25" s="221">
        <v>115</v>
      </c>
      <c r="AC25" s="241"/>
      <c r="AD25" s="219" t="s">
        <v>158</v>
      </c>
      <c r="AE25" s="220">
        <v>41101</v>
      </c>
      <c r="AF25" s="221">
        <v>74</v>
      </c>
      <c r="AH25" s="219" t="s">
        <v>161</v>
      </c>
      <c r="AI25" s="220">
        <v>41094</v>
      </c>
      <c r="AJ25" s="221">
        <v>13</v>
      </c>
    </row>
    <row r="26" spans="1:36" x14ac:dyDescent="0.3">
      <c r="A26" s="100" t="s">
        <v>36</v>
      </c>
      <c r="B26" s="2">
        <v>168</v>
      </c>
      <c r="C26" s="3"/>
      <c r="D26" s="3"/>
      <c r="Z26" s="219" t="s">
        <v>150</v>
      </c>
      <c r="AA26" s="220">
        <v>41054</v>
      </c>
      <c r="AB26" s="221">
        <v>93</v>
      </c>
      <c r="AC26" s="241"/>
      <c r="AD26" s="219" t="s">
        <v>158</v>
      </c>
      <c r="AE26" s="220">
        <v>41102</v>
      </c>
      <c r="AF26" s="221">
        <v>79</v>
      </c>
      <c r="AH26" s="219" t="s">
        <v>161</v>
      </c>
      <c r="AI26" s="220">
        <v>41095</v>
      </c>
      <c r="AJ26" s="221">
        <v>2</v>
      </c>
    </row>
    <row r="27" spans="1:36" x14ac:dyDescent="0.3">
      <c r="A27" s="100" t="s">
        <v>37</v>
      </c>
      <c r="B27" s="2">
        <v>131</v>
      </c>
      <c r="C27" s="3"/>
      <c r="D27" s="3"/>
      <c r="Z27" s="219" t="s">
        <v>150</v>
      </c>
      <c r="AA27" s="220">
        <v>41055</v>
      </c>
      <c r="AB27" s="221">
        <v>46</v>
      </c>
      <c r="AC27" s="241"/>
      <c r="AD27" s="219" t="s">
        <v>158</v>
      </c>
      <c r="AE27" s="220">
        <v>41103</v>
      </c>
      <c r="AF27" s="221">
        <v>57</v>
      </c>
      <c r="AH27" s="219" t="s">
        <v>161</v>
      </c>
      <c r="AI27" s="220">
        <v>41096</v>
      </c>
      <c r="AJ27" s="221">
        <v>16</v>
      </c>
    </row>
    <row r="28" spans="1:36" x14ac:dyDescent="0.3">
      <c r="A28" s="97" t="s">
        <v>6</v>
      </c>
      <c r="B28" s="35">
        <f>SUM(B25:B27)</f>
        <v>379</v>
      </c>
      <c r="C28" s="3"/>
      <c r="D28" s="3"/>
      <c r="Z28" s="219" t="s">
        <v>150</v>
      </c>
      <c r="AA28" s="220">
        <v>41056</v>
      </c>
      <c r="AB28" s="221">
        <v>13</v>
      </c>
      <c r="AC28" s="241"/>
      <c r="AD28" s="219" t="s">
        <v>158</v>
      </c>
      <c r="AE28" s="220">
        <v>41104</v>
      </c>
      <c r="AF28" s="221">
        <v>55</v>
      </c>
      <c r="AH28" s="219" t="s">
        <v>161</v>
      </c>
      <c r="AI28" s="220">
        <v>41097</v>
      </c>
      <c r="AJ28" s="221">
        <v>24</v>
      </c>
    </row>
    <row r="29" spans="1:36" x14ac:dyDescent="0.3">
      <c r="A29" s="101" t="s">
        <v>42</v>
      </c>
      <c r="B29" s="1"/>
      <c r="C29" s="3"/>
      <c r="D29" s="3"/>
      <c r="Z29" s="219" t="s">
        <v>150</v>
      </c>
      <c r="AA29" s="220">
        <v>41057</v>
      </c>
      <c r="AB29" s="221">
        <v>15</v>
      </c>
      <c r="AC29" s="241"/>
      <c r="AD29" s="219" t="s">
        <v>158</v>
      </c>
      <c r="AE29" s="220">
        <v>41105</v>
      </c>
      <c r="AF29" s="221">
        <v>112</v>
      </c>
      <c r="AH29" s="219" t="s">
        <v>161</v>
      </c>
      <c r="AI29" s="220">
        <v>41098</v>
      </c>
      <c r="AJ29" s="221">
        <v>26</v>
      </c>
    </row>
    <row r="30" spans="1:36" x14ac:dyDescent="0.3">
      <c r="Z30" s="219" t="s">
        <v>150</v>
      </c>
      <c r="AA30" s="220">
        <v>41058</v>
      </c>
      <c r="AB30" s="221">
        <v>25</v>
      </c>
      <c r="AC30" s="241"/>
      <c r="AD30" s="219" t="s">
        <v>158</v>
      </c>
      <c r="AE30" s="220">
        <v>41106</v>
      </c>
      <c r="AF30" s="221">
        <v>51</v>
      </c>
      <c r="AH30" s="219" t="s">
        <v>161</v>
      </c>
      <c r="AI30" s="220">
        <v>41099</v>
      </c>
      <c r="AJ30" s="221">
        <v>33</v>
      </c>
    </row>
    <row r="31" spans="1:36" x14ac:dyDescent="0.3">
      <c r="Z31" s="219" t="s">
        <v>150</v>
      </c>
      <c r="AA31" s="220">
        <v>41059</v>
      </c>
      <c r="AB31" s="221">
        <v>29</v>
      </c>
      <c r="AC31" s="241"/>
      <c r="AD31" s="219" t="s">
        <v>158</v>
      </c>
      <c r="AE31" s="220">
        <v>41107</v>
      </c>
      <c r="AF31" s="221">
        <v>82</v>
      </c>
      <c r="AH31" s="219" t="s">
        <v>161</v>
      </c>
      <c r="AI31" s="220">
        <v>41100</v>
      </c>
      <c r="AJ31" s="221">
        <v>36</v>
      </c>
    </row>
    <row r="32" spans="1:36" x14ac:dyDescent="0.3">
      <c r="Z32" s="219" t="s">
        <v>150</v>
      </c>
      <c r="AA32" s="220">
        <v>41060</v>
      </c>
      <c r="AB32" s="221">
        <v>29</v>
      </c>
      <c r="AC32" s="241"/>
      <c r="AD32" s="219" t="s">
        <v>158</v>
      </c>
      <c r="AE32" s="220">
        <v>41108</v>
      </c>
      <c r="AF32" s="221">
        <v>58</v>
      </c>
      <c r="AH32" s="219" t="s">
        <v>161</v>
      </c>
      <c r="AI32" s="220">
        <v>41101</v>
      </c>
      <c r="AJ32" s="221">
        <v>26</v>
      </c>
    </row>
    <row r="33" spans="26:36" x14ac:dyDescent="0.3">
      <c r="Z33" s="219" t="s">
        <v>150</v>
      </c>
      <c r="AA33" s="220">
        <v>41061</v>
      </c>
      <c r="AB33" s="221">
        <v>41</v>
      </c>
      <c r="AC33" s="241"/>
      <c r="AD33" s="219" t="s">
        <v>158</v>
      </c>
      <c r="AE33" s="220">
        <v>41109</v>
      </c>
      <c r="AF33" s="221">
        <v>97</v>
      </c>
      <c r="AH33" s="219" t="s">
        <v>161</v>
      </c>
      <c r="AI33" s="220">
        <v>41102</v>
      </c>
      <c r="AJ33" s="221">
        <v>43</v>
      </c>
    </row>
    <row r="34" spans="26:36" x14ac:dyDescent="0.3">
      <c r="Z34" s="219" t="s">
        <v>150</v>
      </c>
      <c r="AA34" s="220">
        <v>41062</v>
      </c>
      <c r="AB34" s="221">
        <v>212</v>
      </c>
      <c r="AC34" s="241"/>
      <c r="AD34" s="219" t="s">
        <v>158</v>
      </c>
      <c r="AE34" s="220">
        <v>41110</v>
      </c>
      <c r="AF34" s="221">
        <v>90</v>
      </c>
      <c r="AH34" s="219" t="s">
        <v>161</v>
      </c>
      <c r="AI34" s="220">
        <v>41103</v>
      </c>
      <c r="AJ34" s="221">
        <v>60</v>
      </c>
    </row>
    <row r="35" spans="26:36" x14ac:dyDescent="0.3">
      <c r="Z35" s="219" t="s">
        <v>150</v>
      </c>
      <c r="AA35" s="220">
        <v>41063</v>
      </c>
      <c r="AB35" s="221">
        <v>244</v>
      </c>
      <c r="AC35" s="241"/>
      <c r="AD35" s="219" t="s">
        <v>158</v>
      </c>
      <c r="AE35" s="220">
        <v>41111</v>
      </c>
      <c r="AF35" s="221">
        <v>43</v>
      </c>
      <c r="AH35" s="219" t="s">
        <v>161</v>
      </c>
      <c r="AI35" s="220">
        <v>41104</v>
      </c>
      <c r="AJ35" s="221">
        <v>62</v>
      </c>
    </row>
    <row r="36" spans="26:36" x14ac:dyDescent="0.3">
      <c r="Z36" s="219" t="s">
        <v>150</v>
      </c>
      <c r="AA36" s="220">
        <v>41064</v>
      </c>
      <c r="AB36" s="221">
        <v>113</v>
      </c>
      <c r="AC36" s="241"/>
      <c r="AD36" s="219" t="s">
        <v>158</v>
      </c>
      <c r="AE36" s="220">
        <v>41112</v>
      </c>
      <c r="AF36" s="221">
        <v>61</v>
      </c>
      <c r="AH36" s="219" t="s">
        <v>161</v>
      </c>
      <c r="AI36" s="220">
        <v>41105</v>
      </c>
      <c r="AJ36" s="221">
        <v>40</v>
      </c>
    </row>
    <row r="37" spans="26:36" x14ac:dyDescent="0.3">
      <c r="Z37" s="219" t="s">
        <v>150</v>
      </c>
      <c r="AA37" s="220">
        <v>41065</v>
      </c>
      <c r="AB37" s="221">
        <v>150</v>
      </c>
      <c r="AC37" s="241"/>
      <c r="AD37" s="219" t="s">
        <v>158</v>
      </c>
      <c r="AE37" s="220">
        <v>41113</v>
      </c>
      <c r="AF37" s="221">
        <v>86</v>
      </c>
      <c r="AH37" s="219" t="s">
        <v>161</v>
      </c>
      <c r="AI37" s="220">
        <v>41106</v>
      </c>
      <c r="AJ37" s="221">
        <v>52</v>
      </c>
    </row>
    <row r="38" spans="26:36" x14ac:dyDescent="0.3">
      <c r="Z38" s="219" t="s">
        <v>150</v>
      </c>
      <c r="AA38" s="220">
        <v>41066</v>
      </c>
      <c r="AB38" s="221">
        <v>64</v>
      </c>
      <c r="AC38" s="241"/>
      <c r="AD38" s="219" t="s">
        <v>158</v>
      </c>
      <c r="AE38" s="220">
        <v>41114</v>
      </c>
      <c r="AF38" s="221">
        <v>110</v>
      </c>
      <c r="AH38" s="219" t="s">
        <v>161</v>
      </c>
      <c r="AI38" s="220">
        <v>41107</v>
      </c>
      <c r="AJ38" s="221">
        <v>70</v>
      </c>
    </row>
    <row r="39" spans="26:36" x14ac:dyDescent="0.3">
      <c r="Z39" s="219" t="s">
        <v>150</v>
      </c>
      <c r="AA39" s="220">
        <v>41067</v>
      </c>
      <c r="AB39" s="221">
        <v>180</v>
      </c>
      <c r="AC39" s="241"/>
      <c r="AD39" s="219" t="s">
        <v>158</v>
      </c>
      <c r="AE39" s="220">
        <v>41115</v>
      </c>
      <c r="AF39" s="221">
        <v>115</v>
      </c>
      <c r="AH39" s="219" t="s">
        <v>161</v>
      </c>
      <c r="AI39" s="220">
        <v>41108</v>
      </c>
      <c r="AJ39" s="221">
        <v>42</v>
      </c>
    </row>
    <row r="40" spans="26:36" x14ac:dyDescent="0.3">
      <c r="Z40" s="219" t="s">
        <v>150</v>
      </c>
      <c r="AA40" s="220">
        <v>41068</v>
      </c>
      <c r="AB40" s="221">
        <v>518</v>
      </c>
      <c r="AC40" s="241"/>
      <c r="AD40" s="219" t="s">
        <v>158</v>
      </c>
      <c r="AE40" s="220">
        <v>41116</v>
      </c>
      <c r="AF40" s="221">
        <v>106</v>
      </c>
      <c r="AH40" s="219" t="s">
        <v>161</v>
      </c>
      <c r="AI40" s="220">
        <v>41109</v>
      </c>
      <c r="AJ40" s="221">
        <v>45</v>
      </c>
    </row>
    <row r="41" spans="26:36" x14ac:dyDescent="0.3">
      <c r="Z41" s="219" t="s">
        <v>150</v>
      </c>
      <c r="AA41" s="220">
        <v>41069</v>
      </c>
      <c r="AB41" s="221">
        <v>312</v>
      </c>
      <c r="AC41" s="241"/>
      <c r="AD41" s="219" t="s">
        <v>158</v>
      </c>
      <c r="AE41" s="220">
        <v>41117</v>
      </c>
      <c r="AF41" s="221">
        <v>122</v>
      </c>
      <c r="AH41" s="219" t="s">
        <v>161</v>
      </c>
      <c r="AI41" s="220">
        <v>41110</v>
      </c>
      <c r="AJ41" s="221">
        <v>102</v>
      </c>
    </row>
    <row r="42" spans="26:36" x14ac:dyDescent="0.3">
      <c r="Z42" s="219" t="s">
        <v>150</v>
      </c>
      <c r="AA42" s="220">
        <v>41070</v>
      </c>
      <c r="AB42" s="221">
        <v>99</v>
      </c>
      <c r="AC42" s="241"/>
      <c r="AD42" s="219" t="s">
        <v>158</v>
      </c>
      <c r="AE42" s="220">
        <v>41118</v>
      </c>
      <c r="AF42" s="221">
        <v>133</v>
      </c>
      <c r="AH42" s="219" t="s">
        <v>161</v>
      </c>
      <c r="AI42" s="220">
        <v>41111</v>
      </c>
      <c r="AJ42" s="221">
        <v>83</v>
      </c>
    </row>
    <row r="43" spans="26:36" x14ac:dyDescent="0.3">
      <c r="Z43" s="219" t="s">
        <v>150</v>
      </c>
      <c r="AA43" s="220">
        <v>41071</v>
      </c>
      <c r="AB43" s="221">
        <v>134</v>
      </c>
      <c r="AC43" s="241"/>
      <c r="AD43" s="219" t="s">
        <v>158</v>
      </c>
      <c r="AE43" s="220">
        <v>41119</v>
      </c>
      <c r="AF43" s="221">
        <v>91</v>
      </c>
      <c r="AH43" s="219" t="s">
        <v>161</v>
      </c>
      <c r="AI43" s="220">
        <v>41112</v>
      </c>
      <c r="AJ43" s="221">
        <v>73</v>
      </c>
    </row>
    <row r="44" spans="26:36" x14ac:dyDescent="0.3">
      <c r="Z44" s="219" t="s">
        <v>150</v>
      </c>
      <c r="AA44" s="220">
        <v>41072</v>
      </c>
      <c r="AB44" s="221">
        <v>207</v>
      </c>
      <c r="AC44" s="241"/>
      <c r="AD44" s="219" t="s">
        <v>158</v>
      </c>
      <c r="AE44" s="220">
        <v>41120</v>
      </c>
      <c r="AF44" s="221">
        <v>121</v>
      </c>
      <c r="AH44" s="219" t="s">
        <v>161</v>
      </c>
      <c r="AI44" s="220">
        <v>41113</v>
      </c>
      <c r="AJ44" s="221">
        <v>71</v>
      </c>
    </row>
    <row r="45" spans="26:36" x14ac:dyDescent="0.3">
      <c r="Z45" s="219" t="s">
        <v>150</v>
      </c>
      <c r="AA45" s="220">
        <v>41073</v>
      </c>
      <c r="AB45" s="221">
        <v>252</v>
      </c>
      <c r="AC45" s="241"/>
      <c r="AD45" s="219" t="s">
        <v>158</v>
      </c>
      <c r="AE45" s="220">
        <v>41121</v>
      </c>
      <c r="AF45" s="221">
        <v>168</v>
      </c>
      <c r="AH45" s="219" t="s">
        <v>161</v>
      </c>
      <c r="AI45" s="220">
        <v>41114</v>
      </c>
      <c r="AJ45" s="221">
        <v>54</v>
      </c>
    </row>
    <row r="46" spans="26:36" x14ac:dyDescent="0.3">
      <c r="Z46" s="219" t="s">
        <v>150</v>
      </c>
      <c r="AA46" s="220">
        <v>41074</v>
      </c>
      <c r="AB46" s="221">
        <v>240</v>
      </c>
      <c r="AC46" s="241"/>
      <c r="AD46" s="219" t="s">
        <v>158</v>
      </c>
      <c r="AE46" s="220">
        <v>41122</v>
      </c>
      <c r="AF46" s="221">
        <v>110</v>
      </c>
      <c r="AH46" s="219" t="s">
        <v>161</v>
      </c>
      <c r="AI46" s="220">
        <v>41115</v>
      </c>
      <c r="AJ46" s="221">
        <v>99</v>
      </c>
    </row>
    <row r="47" spans="26:36" x14ac:dyDescent="0.3">
      <c r="Z47" s="219" t="s">
        <v>150</v>
      </c>
      <c r="AA47" s="220">
        <v>41075</v>
      </c>
      <c r="AB47" s="221">
        <v>134</v>
      </c>
      <c r="AC47" s="241"/>
      <c r="AD47" s="219" t="s">
        <v>158</v>
      </c>
      <c r="AE47" s="220">
        <v>41123</v>
      </c>
      <c r="AF47" s="221">
        <v>138</v>
      </c>
      <c r="AH47" s="219" t="s">
        <v>161</v>
      </c>
      <c r="AI47" s="220">
        <v>41116</v>
      </c>
      <c r="AJ47" s="221">
        <v>112</v>
      </c>
    </row>
    <row r="48" spans="26:36" x14ac:dyDescent="0.3">
      <c r="Z48" s="219" t="s">
        <v>150</v>
      </c>
      <c r="AA48" s="220">
        <v>41076</v>
      </c>
      <c r="AB48" s="221">
        <v>231</v>
      </c>
      <c r="AC48" s="241"/>
      <c r="AD48" s="219" t="s">
        <v>158</v>
      </c>
      <c r="AE48" s="220">
        <v>41124</v>
      </c>
      <c r="AF48" s="221">
        <v>87</v>
      </c>
      <c r="AH48" s="219" t="s">
        <v>161</v>
      </c>
      <c r="AI48" s="220">
        <v>41117</v>
      </c>
      <c r="AJ48" s="221">
        <v>78</v>
      </c>
    </row>
    <row r="49" spans="26:36" x14ac:dyDescent="0.3">
      <c r="Z49" s="219" t="s">
        <v>150</v>
      </c>
      <c r="AA49" s="220">
        <v>41077</v>
      </c>
      <c r="AB49" s="221">
        <v>452</v>
      </c>
      <c r="AC49" s="241"/>
      <c r="AD49" s="219" t="s">
        <v>158</v>
      </c>
      <c r="AE49" s="220">
        <v>41125</v>
      </c>
      <c r="AF49" s="221">
        <v>71</v>
      </c>
      <c r="AH49" s="219" t="s">
        <v>161</v>
      </c>
      <c r="AI49" s="220">
        <v>41118</v>
      </c>
      <c r="AJ49" s="221">
        <v>132</v>
      </c>
    </row>
    <row r="50" spans="26:36" x14ac:dyDescent="0.3">
      <c r="Z50" s="219" t="s">
        <v>150</v>
      </c>
      <c r="AA50" s="220">
        <v>41078</v>
      </c>
      <c r="AB50" s="221">
        <v>462</v>
      </c>
      <c r="AC50" s="241"/>
      <c r="AD50" s="219" t="s">
        <v>158</v>
      </c>
      <c r="AE50" s="220">
        <v>41126</v>
      </c>
      <c r="AF50" s="221">
        <v>162</v>
      </c>
      <c r="AH50" s="219" t="s">
        <v>161</v>
      </c>
      <c r="AI50" s="220">
        <v>41119</v>
      </c>
      <c r="AJ50" s="221">
        <v>57</v>
      </c>
    </row>
    <row r="51" spans="26:36" x14ac:dyDescent="0.3">
      <c r="Z51" s="219" t="s">
        <v>150</v>
      </c>
      <c r="AA51" s="220">
        <v>41079</v>
      </c>
      <c r="AB51" s="221">
        <v>255</v>
      </c>
      <c r="AC51" s="241"/>
      <c r="AD51" s="219" t="s">
        <v>158</v>
      </c>
      <c r="AE51" s="220">
        <v>41127</v>
      </c>
      <c r="AF51" s="221">
        <v>168</v>
      </c>
      <c r="AH51" s="219" t="s">
        <v>161</v>
      </c>
      <c r="AI51" s="220">
        <v>41120</v>
      </c>
      <c r="AJ51" s="221">
        <v>136</v>
      </c>
    </row>
    <row r="52" spans="26:36" x14ac:dyDescent="0.3">
      <c r="Z52" s="219" t="s">
        <v>150</v>
      </c>
      <c r="AA52" s="220">
        <v>41080</v>
      </c>
      <c r="AB52" s="221">
        <v>245</v>
      </c>
      <c r="AC52" s="241"/>
      <c r="AD52" s="219" t="s">
        <v>158</v>
      </c>
      <c r="AE52" s="220">
        <v>41128</v>
      </c>
      <c r="AF52" s="221">
        <v>72</v>
      </c>
      <c r="AH52" s="219" t="s">
        <v>161</v>
      </c>
      <c r="AI52" s="220">
        <v>41121</v>
      </c>
      <c r="AJ52" s="221">
        <v>96</v>
      </c>
    </row>
    <row r="53" spans="26:36" x14ac:dyDescent="0.3">
      <c r="Z53" s="219" t="s">
        <v>150</v>
      </c>
      <c r="AA53" s="220">
        <v>41081</v>
      </c>
      <c r="AB53" s="221">
        <v>445</v>
      </c>
      <c r="AC53" s="241"/>
      <c r="AD53" s="219" t="s">
        <v>158</v>
      </c>
      <c r="AE53" s="220">
        <v>41129</v>
      </c>
      <c r="AF53" s="221">
        <v>148</v>
      </c>
      <c r="AH53" s="219" t="s">
        <v>161</v>
      </c>
      <c r="AI53" s="220">
        <v>41122</v>
      </c>
      <c r="AJ53" s="221">
        <v>97</v>
      </c>
    </row>
    <row r="54" spans="26:36" x14ac:dyDescent="0.3">
      <c r="Z54" s="219" t="s">
        <v>150</v>
      </c>
      <c r="AA54" s="220">
        <v>41082</v>
      </c>
      <c r="AB54" s="221">
        <v>431</v>
      </c>
      <c r="AC54" s="241"/>
      <c r="AD54" s="219" t="s">
        <v>158</v>
      </c>
      <c r="AE54" s="220">
        <v>41130</v>
      </c>
      <c r="AF54" s="221">
        <v>177</v>
      </c>
      <c r="AH54" s="219" t="s">
        <v>161</v>
      </c>
      <c r="AI54" s="220">
        <v>41123</v>
      </c>
      <c r="AJ54" s="221">
        <v>136</v>
      </c>
    </row>
    <row r="55" spans="26:36" x14ac:dyDescent="0.3">
      <c r="Z55" s="219" t="s">
        <v>150</v>
      </c>
      <c r="AA55" s="220">
        <v>41083</v>
      </c>
      <c r="AB55" s="221">
        <v>342</v>
      </c>
      <c r="AC55" s="241"/>
      <c r="AD55" s="219" t="s">
        <v>158</v>
      </c>
      <c r="AE55" s="220">
        <v>41131</v>
      </c>
      <c r="AF55" s="221">
        <v>152</v>
      </c>
      <c r="AH55" s="219" t="s">
        <v>161</v>
      </c>
      <c r="AI55" s="220">
        <v>41124</v>
      </c>
      <c r="AJ55" s="221">
        <v>145</v>
      </c>
    </row>
    <row r="56" spans="26:36" x14ac:dyDescent="0.3">
      <c r="Z56" s="219" t="s">
        <v>150</v>
      </c>
      <c r="AA56" s="220">
        <v>41084</v>
      </c>
      <c r="AB56" s="221">
        <v>300</v>
      </c>
      <c r="AC56" s="241"/>
      <c r="AD56" s="219" t="s">
        <v>158</v>
      </c>
      <c r="AE56" s="220">
        <v>41132</v>
      </c>
      <c r="AF56" s="221">
        <v>138</v>
      </c>
      <c r="AH56" s="219" t="s">
        <v>161</v>
      </c>
      <c r="AI56" s="220">
        <v>41125</v>
      </c>
      <c r="AJ56" s="221">
        <v>102</v>
      </c>
    </row>
    <row r="57" spans="26:36" x14ac:dyDescent="0.3">
      <c r="Z57" s="219" t="s">
        <v>150</v>
      </c>
      <c r="AA57" s="220">
        <v>41085</v>
      </c>
      <c r="AB57" s="221">
        <v>362</v>
      </c>
      <c r="AC57" s="241"/>
      <c r="AD57" s="219" t="s">
        <v>158</v>
      </c>
      <c r="AE57" s="220">
        <v>41133</v>
      </c>
      <c r="AF57" s="221">
        <v>150</v>
      </c>
      <c r="AH57" s="219" t="s">
        <v>161</v>
      </c>
      <c r="AI57" s="220">
        <v>41126</v>
      </c>
      <c r="AJ57" s="221">
        <v>78</v>
      </c>
    </row>
    <row r="58" spans="26:36" x14ac:dyDescent="0.3">
      <c r="Z58" s="219" t="s">
        <v>150</v>
      </c>
      <c r="AA58" s="220">
        <v>41086</v>
      </c>
      <c r="AB58" s="221">
        <v>321</v>
      </c>
      <c r="AC58" s="241"/>
      <c r="AD58" s="219" t="s">
        <v>158</v>
      </c>
      <c r="AE58" s="220">
        <v>41134</v>
      </c>
      <c r="AF58" s="221">
        <v>152</v>
      </c>
      <c r="AH58" s="219" t="s">
        <v>161</v>
      </c>
      <c r="AI58" s="220">
        <v>41127</v>
      </c>
      <c r="AJ58" s="221">
        <v>106</v>
      </c>
    </row>
    <row r="59" spans="26:36" x14ac:dyDescent="0.3">
      <c r="Z59" s="219" t="s">
        <v>150</v>
      </c>
      <c r="AA59" s="220">
        <v>41087</v>
      </c>
      <c r="AB59" s="221">
        <v>242</v>
      </c>
      <c r="AC59" s="241"/>
      <c r="AD59" s="219" t="s">
        <v>158</v>
      </c>
      <c r="AE59" s="220">
        <v>41135</v>
      </c>
      <c r="AF59" s="221">
        <v>118</v>
      </c>
      <c r="AH59" s="219" t="s">
        <v>161</v>
      </c>
      <c r="AI59" s="220">
        <v>41128</v>
      </c>
      <c r="AJ59" s="221">
        <v>101</v>
      </c>
    </row>
    <row r="60" spans="26:36" x14ac:dyDescent="0.3">
      <c r="Z60" s="219" t="s">
        <v>150</v>
      </c>
      <c r="AA60" s="220">
        <v>41088</v>
      </c>
      <c r="AB60" s="221">
        <v>414</v>
      </c>
      <c r="AC60" s="241"/>
      <c r="AD60" s="219" t="s">
        <v>158</v>
      </c>
      <c r="AE60" s="220">
        <v>41136</v>
      </c>
      <c r="AF60" s="221">
        <v>101</v>
      </c>
      <c r="AH60" s="219" t="s">
        <v>161</v>
      </c>
      <c r="AI60" s="220">
        <v>41129</v>
      </c>
      <c r="AJ60" s="221">
        <v>73</v>
      </c>
    </row>
    <row r="61" spans="26:36" x14ac:dyDescent="0.3">
      <c r="Z61" s="219" t="s">
        <v>150</v>
      </c>
      <c r="AA61" s="220">
        <v>41089</v>
      </c>
      <c r="AB61" s="221">
        <v>361</v>
      </c>
      <c r="AC61" s="241"/>
      <c r="AD61" s="219" t="s">
        <v>158</v>
      </c>
      <c r="AE61" s="220">
        <v>41137</v>
      </c>
      <c r="AF61" s="221">
        <v>105</v>
      </c>
      <c r="AH61" s="219" t="s">
        <v>161</v>
      </c>
      <c r="AI61" s="220">
        <v>41130</v>
      </c>
      <c r="AJ61" s="221">
        <v>95</v>
      </c>
    </row>
    <row r="62" spans="26:36" x14ac:dyDescent="0.3">
      <c r="Z62" s="219" t="s">
        <v>150</v>
      </c>
      <c r="AA62" s="220">
        <v>41090</v>
      </c>
      <c r="AB62" s="221">
        <v>310</v>
      </c>
      <c r="AC62" s="241"/>
      <c r="AD62" s="219" t="s">
        <v>158</v>
      </c>
      <c r="AE62" s="220">
        <v>41138</v>
      </c>
      <c r="AF62" s="221">
        <v>53</v>
      </c>
      <c r="AH62" s="219" t="s">
        <v>161</v>
      </c>
      <c r="AI62" s="220">
        <v>41131</v>
      </c>
      <c r="AJ62" s="221">
        <v>89</v>
      </c>
    </row>
    <row r="63" spans="26:36" x14ac:dyDescent="0.3">
      <c r="Z63" s="219" t="s">
        <v>150</v>
      </c>
      <c r="AA63" s="220">
        <v>41091</v>
      </c>
      <c r="AB63" s="221">
        <v>219</v>
      </c>
      <c r="AC63" s="241"/>
      <c r="AD63" s="219" t="s">
        <v>158</v>
      </c>
      <c r="AE63" s="220">
        <v>41139</v>
      </c>
      <c r="AF63" s="221">
        <v>53</v>
      </c>
      <c r="AH63" s="219" t="s">
        <v>161</v>
      </c>
      <c r="AI63" s="220">
        <v>41132</v>
      </c>
      <c r="AJ63" s="221">
        <v>81</v>
      </c>
    </row>
    <row r="64" spans="26:36" x14ac:dyDescent="0.3">
      <c r="Z64" s="219" t="s">
        <v>150</v>
      </c>
      <c r="AA64" s="220">
        <v>41092</v>
      </c>
      <c r="AB64" s="221">
        <v>126</v>
      </c>
      <c r="AC64" s="241"/>
      <c r="AD64" s="219" t="s">
        <v>158</v>
      </c>
      <c r="AE64" s="220">
        <v>41140</v>
      </c>
      <c r="AF64" s="221">
        <v>91</v>
      </c>
      <c r="AH64" s="219" t="s">
        <v>161</v>
      </c>
      <c r="AI64" s="220">
        <v>41133</v>
      </c>
      <c r="AJ64" s="221">
        <v>79</v>
      </c>
    </row>
    <row r="65" spans="26:36" x14ac:dyDescent="0.3">
      <c r="Z65" s="219" t="s">
        <v>150</v>
      </c>
      <c r="AA65" s="220">
        <v>41093</v>
      </c>
      <c r="AB65" s="221">
        <v>175</v>
      </c>
      <c r="AC65" s="241"/>
      <c r="AD65" s="219" t="s">
        <v>158</v>
      </c>
      <c r="AE65" s="220">
        <v>41141</v>
      </c>
      <c r="AF65" s="221">
        <v>120</v>
      </c>
      <c r="AH65" s="219" t="s">
        <v>161</v>
      </c>
      <c r="AI65" s="220">
        <v>41134</v>
      </c>
      <c r="AJ65" s="221">
        <v>54</v>
      </c>
    </row>
    <row r="66" spans="26:36" x14ac:dyDescent="0.3">
      <c r="Z66" s="219" t="s">
        <v>150</v>
      </c>
      <c r="AA66" s="220">
        <v>41094</v>
      </c>
      <c r="AB66" s="221">
        <v>99</v>
      </c>
      <c r="AC66" s="241"/>
      <c r="AD66" s="219" t="s">
        <v>158</v>
      </c>
      <c r="AE66" s="220">
        <v>41142</v>
      </c>
      <c r="AF66" s="221">
        <v>55</v>
      </c>
      <c r="AH66" s="219" t="s">
        <v>161</v>
      </c>
      <c r="AI66" s="220">
        <v>41135</v>
      </c>
      <c r="AJ66" s="221">
        <v>92</v>
      </c>
    </row>
    <row r="67" spans="26:36" x14ac:dyDescent="0.3">
      <c r="Z67" s="219" t="s">
        <v>150</v>
      </c>
      <c r="AA67" s="220">
        <v>41095</v>
      </c>
      <c r="AB67" s="221">
        <v>123</v>
      </c>
      <c r="AC67" s="241"/>
      <c r="AD67" s="219" t="s">
        <v>158</v>
      </c>
      <c r="AE67" s="220">
        <v>41143</v>
      </c>
      <c r="AF67" s="221">
        <v>91</v>
      </c>
      <c r="AH67" s="219" t="s">
        <v>161</v>
      </c>
      <c r="AI67" s="220">
        <v>41136</v>
      </c>
      <c r="AJ67" s="221">
        <v>80</v>
      </c>
    </row>
    <row r="68" spans="26:36" x14ac:dyDescent="0.3">
      <c r="Z68" s="219" t="s">
        <v>150</v>
      </c>
      <c r="AA68" s="220">
        <v>41096</v>
      </c>
      <c r="AB68" s="221">
        <v>139</v>
      </c>
      <c r="AC68" s="241"/>
      <c r="AD68" s="219" t="s">
        <v>158</v>
      </c>
      <c r="AE68" s="220">
        <v>41144</v>
      </c>
      <c r="AF68" s="221">
        <v>57</v>
      </c>
      <c r="AH68" s="219" t="s">
        <v>161</v>
      </c>
      <c r="AI68" s="220">
        <v>41137</v>
      </c>
      <c r="AJ68" s="221">
        <v>70</v>
      </c>
    </row>
    <row r="69" spans="26:36" x14ac:dyDescent="0.3">
      <c r="Z69" s="219" t="s">
        <v>150</v>
      </c>
      <c r="AA69" s="220">
        <v>41097</v>
      </c>
      <c r="AB69" s="221">
        <v>183</v>
      </c>
      <c r="AC69" s="241"/>
      <c r="AD69" s="219" t="s">
        <v>158</v>
      </c>
      <c r="AE69" s="220">
        <v>41145</v>
      </c>
      <c r="AF69" s="221">
        <v>65</v>
      </c>
      <c r="AH69" s="219" t="s">
        <v>161</v>
      </c>
      <c r="AI69" s="220">
        <v>41138</v>
      </c>
      <c r="AJ69" s="221">
        <v>82</v>
      </c>
    </row>
    <row r="70" spans="26:36" x14ac:dyDescent="0.3">
      <c r="Z70" s="219" t="s">
        <v>150</v>
      </c>
      <c r="AA70" s="220">
        <v>41098</v>
      </c>
      <c r="AB70" s="221">
        <v>412</v>
      </c>
      <c r="AC70" s="241"/>
      <c r="AD70" s="219" t="s">
        <v>158</v>
      </c>
      <c r="AE70" s="220">
        <v>41146</v>
      </c>
      <c r="AF70" s="221">
        <v>76</v>
      </c>
      <c r="AH70" s="219" t="s">
        <v>161</v>
      </c>
      <c r="AI70" s="220">
        <v>41139</v>
      </c>
      <c r="AJ70" s="221">
        <v>76</v>
      </c>
    </row>
    <row r="71" spans="26:36" x14ac:dyDescent="0.3">
      <c r="Z71" s="219" t="s">
        <v>150</v>
      </c>
      <c r="AA71" s="220">
        <v>41099</v>
      </c>
      <c r="AB71" s="221">
        <v>378</v>
      </c>
      <c r="AC71" s="241"/>
      <c r="AD71" s="219" t="s">
        <v>158</v>
      </c>
      <c r="AE71" s="220">
        <v>41147</v>
      </c>
      <c r="AF71" s="221">
        <v>34</v>
      </c>
      <c r="AH71" s="219" t="s">
        <v>161</v>
      </c>
      <c r="AI71" s="220">
        <v>41140</v>
      </c>
      <c r="AJ71" s="221">
        <v>48</v>
      </c>
    </row>
    <row r="72" spans="26:36" x14ac:dyDescent="0.3">
      <c r="Z72" s="219" t="s">
        <v>150</v>
      </c>
      <c r="AA72" s="220">
        <v>41100</v>
      </c>
      <c r="AB72" s="221">
        <v>524</v>
      </c>
      <c r="AC72" s="241"/>
      <c r="AD72" s="219" t="s">
        <v>158</v>
      </c>
      <c r="AE72" s="220">
        <v>41148</v>
      </c>
      <c r="AF72" s="221">
        <v>33</v>
      </c>
      <c r="AH72" s="219" t="s">
        <v>161</v>
      </c>
      <c r="AI72" s="220">
        <v>41141</v>
      </c>
      <c r="AJ72" s="221">
        <v>50</v>
      </c>
    </row>
    <row r="73" spans="26:36" x14ac:dyDescent="0.3">
      <c r="Z73" s="219" t="s">
        <v>150</v>
      </c>
      <c r="AA73" s="220">
        <v>41101</v>
      </c>
      <c r="AB73" s="221">
        <v>266</v>
      </c>
      <c r="AC73" s="241"/>
      <c r="AD73" s="219" t="s">
        <v>158</v>
      </c>
      <c r="AE73" s="220">
        <v>41149</v>
      </c>
      <c r="AF73" s="221">
        <v>35</v>
      </c>
      <c r="AH73" s="219" t="s">
        <v>161</v>
      </c>
      <c r="AI73" s="220">
        <v>41142</v>
      </c>
      <c r="AJ73" s="221">
        <v>34</v>
      </c>
    </row>
    <row r="74" spans="26:36" x14ac:dyDescent="0.3">
      <c r="Z74" s="219" t="s">
        <v>150</v>
      </c>
      <c r="AA74" s="220">
        <v>41102</v>
      </c>
      <c r="AB74" s="221">
        <v>332</v>
      </c>
      <c r="AC74" s="241"/>
      <c r="AD74" s="219" t="s">
        <v>158</v>
      </c>
      <c r="AE74" s="220">
        <v>41150</v>
      </c>
      <c r="AF74" s="221">
        <v>42</v>
      </c>
      <c r="AH74" s="219" t="s">
        <v>161</v>
      </c>
      <c r="AI74" s="220">
        <v>41143</v>
      </c>
      <c r="AJ74" s="221">
        <v>44</v>
      </c>
    </row>
    <row r="75" spans="26:36" x14ac:dyDescent="0.3">
      <c r="Z75" s="219" t="s">
        <v>150</v>
      </c>
      <c r="AA75" s="220">
        <v>41103</v>
      </c>
      <c r="AB75" s="221">
        <v>481</v>
      </c>
      <c r="AC75" s="241"/>
      <c r="AD75" s="219" t="s">
        <v>158</v>
      </c>
      <c r="AE75" s="220">
        <v>41151</v>
      </c>
      <c r="AF75" s="221">
        <v>55</v>
      </c>
      <c r="AH75" s="219" t="s">
        <v>161</v>
      </c>
      <c r="AI75" s="220">
        <v>41144</v>
      </c>
      <c r="AJ75" s="221">
        <v>47</v>
      </c>
    </row>
    <row r="76" spans="26:36" x14ac:dyDescent="0.3">
      <c r="Z76" s="219" t="s">
        <v>150</v>
      </c>
      <c r="AA76" s="220">
        <v>41104</v>
      </c>
      <c r="AB76" s="221">
        <v>212</v>
      </c>
      <c r="AC76" s="241"/>
      <c r="AD76" s="219" t="s">
        <v>158</v>
      </c>
      <c r="AE76" s="220">
        <v>41152</v>
      </c>
      <c r="AF76" s="221">
        <v>34</v>
      </c>
      <c r="AH76" s="219" t="s">
        <v>161</v>
      </c>
      <c r="AI76" s="220">
        <v>41145</v>
      </c>
      <c r="AJ76" s="221">
        <v>31</v>
      </c>
    </row>
    <row r="77" spans="26:36" x14ac:dyDescent="0.3">
      <c r="Z77" s="219" t="s">
        <v>150</v>
      </c>
      <c r="AA77" s="220">
        <v>41105</v>
      </c>
      <c r="AB77" s="221">
        <v>334</v>
      </c>
      <c r="AC77" s="241"/>
      <c r="AD77" s="219" t="s">
        <v>158</v>
      </c>
      <c r="AE77" s="220">
        <v>41153</v>
      </c>
      <c r="AF77" s="221">
        <v>24</v>
      </c>
      <c r="AH77" s="219" t="s">
        <v>161</v>
      </c>
      <c r="AI77" s="220">
        <v>41146</v>
      </c>
      <c r="AJ77" s="221">
        <v>34</v>
      </c>
    </row>
    <row r="78" spans="26:36" x14ac:dyDescent="0.3">
      <c r="Z78" s="219" t="s">
        <v>150</v>
      </c>
      <c r="AA78" s="220">
        <v>41106</v>
      </c>
      <c r="AB78" s="221">
        <v>237</v>
      </c>
      <c r="AC78" s="241"/>
      <c r="AD78" s="219" t="s">
        <v>158</v>
      </c>
      <c r="AE78" s="220">
        <v>41154</v>
      </c>
      <c r="AF78" s="221">
        <v>31</v>
      </c>
      <c r="AH78" s="219" t="s">
        <v>161</v>
      </c>
      <c r="AI78" s="220">
        <v>41147</v>
      </c>
      <c r="AJ78" s="221">
        <v>28</v>
      </c>
    </row>
    <row r="79" spans="26:36" x14ac:dyDescent="0.3">
      <c r="Z79" s="219" t="s">
        <v>150</v>
      </c>
      <c r="AA79" s="220">
        <v>41107</v>
      </c>
      <c r="AB79" s="221">
        <v>316</v>
      </c>
      <c r="AC79" s="241"/>
      <c r="AD79" s="219" t="s">
        <v>158</v>
      </c>
      <c r="AE79" s="220">
        <v>41155</v>
      </c>
      <c r="AF79" s="221">
        <v>24</v>
      </c>
      <c r="AH79" s="219" t="s">
        <v>161</v>
      </c>
      <c r="AI79" s="220">
        <v>41148</v>
      </c>
      <c r="AJ79" s="221">
        <v>56</v>
      </c>
    </row>
    <row r="80" spans="26:36" x14ac:dyDescent="0.3">
      <c r="Z80" s="219" t="s">
        <v>150</v>
      </c>
      <c r="AA80" s="220">
        <v>41108</v>
      </c>
      <c r="AB80" s="221">
        <v>490</v>
      </c>
      <c r="AC80" s="241"/>
      <c r="AD80" s="219" t="s">
        <v>158</v>
      </c>
      <c r="AE80" s="220">
        <v>41156</v>
      </c>
      <c r="AF80" s="221">
        <v>18</v>
      </c>
      <c r="AH80" s="219" t="s">
        <v>161</v>
      </c>
      <c r="AI80" s="220">
        <v>41149</v>
      </c>
      <c r="AJ80" s="221">
        <v>10</v>
      </c>
    </row>
    <row r="81" spans="26:36" x14ac:dyDescent="0.3">
      <c r="Z81" s="219" t="s">
        <v>150</v>
      </c>
      <c r="AA81" s="220">
        <v>41109</v>
      </c>
      <c r="AB81" s="221">
        <v>551</v>
      </c>
      <c r="AC81" s="241"/>
      <c r="AD81" s="219" t="s">
        <v>158</v>
      </c>
      <c r="AE81" s="220">
        <v>41157</v>
      </c>
      <c r="AF81" s="221">
        <v>21</v>
      </c>
      <c r="AH81" s="219" t="s">
        <v>161</v>
      </c>
      <c r="AI81" s="220">
        <v>41150</v>
      </c>
      <c r="AJ81" s="221">
        <v>28</v>
      </c>
    </row>
    <row r="82" spans="26:36" x14ac:dyDescent="0.3">
      <c r="Z82" s="219" t="s">
        <v>150</v>
      </c>
      <c r="AA82" s="220">
        <v>41110</v>
      </c>
      <c r="AB82" s="221">
        <v>677</v>
      </c>
      <c r="AC82" s="241"/>
      <c r="AD82" s="219" t="s">
        <v>158</v>
      </c>
      <c r="AE82" s="220">
        <v>41158</v>
      </c>
      <c r="AF82" s="221">
        <v>27</v>
      </c>
      <c r="AH82" s="219" t="s">
        <v>161</v>
      </c>
      <c r="AI82" s="220">
        <v>41151</v>
      </c>
      <c r="AJ82" s="221">
        <v>13</v>
      </c>
    </row>
    <row r="83" spans="26:36" x14ac:dyDescent="0.3">
      <c r="Z83" s="219" t="s">
        <v>150</v>
      </c>
      <c r="AA83" s="220">
        <v>41111</v>
      </c>
      <c r="AB83" s="221">
        <v>312</v>
      </c>
      <c r="AC83" s="241"/>
      <c r="AD83" s="219" t="s">
        <v>158</v>
      </c>
      <c r="AE83" s="220">
        <v>41159</v>
      </c>
      <c r="AF83" s="221">
        <v>15</v>
      </c>
      <c r="AH83" s="219" t="s">
        <v>161</v>
      </c>
      <c r="AI83" s="220">
        <v>41152</v>
      </c>
      <c r="AJ83" s="221">
        <v>28</v>
      </c>
    </row>
    <row r="84" spans="26:36" x14ac:dyDescent="0.3">
      <c r="Z84" s="219" t="s">
        <v>150</v>
      </c>
      <c r="AA84" s="220">
        <v>41112</v>
      </c>
      <c r="AB84" s="221">
        <v>273</v>
      </c>
      <c r="AC84" s="241"/>
      <c r="AD84" s="219" t="s">
        <v>158</v>
      </c>
      <c r="AE84" s="220">
        <v>41160</v>
      </c>
      <c r="AF84" s="221">
        <v>36</v>
      </c>
      <c r="AH84" s="219" t="s">
        <v>161</v>
      </c>
      <c r="AI84" s="220">
        <v>41153</v>
      </c>
      <c r="AJ84" s="221">
        <v>56</v>
      </c>
    </row>
    <row r="85" spans="26:36" x14ac:dyDescent="0.3">
      <c r="Z85" s="219" t="s">
        <v>150</v>
      </c>
      <c r="AA85" s="220">
        <v>41113</v>
      </c>
      <c r="AB85" s="221">
        <v>333</v>
      </c>
      <c r="AC85" s="241"/>
      <c r="AD85" s="219" t="s">
        <v>158</v>
      </c>
      <c r="AE85" s="220">
        <v>41161</v>
      </c>
      <c r="AF85" s="221">
        <v>53</v>
      </c>
      <c r="AH85" s="219" t="s">
        <v>161</v>
      </c>
      <c r="AI85" s="220">
        <v>41154</v>
      </c>
      <c r="AJ85" s="221">
        <v>27</v>
      </c>
    </row>
    <row r="86" spans="26:36" x14ac:dyDescent="0.3">
      <c r="Z86" s="219" t="s">
        <v>150</v>
      </c>
      <c r="AA86" s="220">
        <v>41114</v>
      </c>
      <c r="AB86" s="221">
        <v>556</v>
      </c>
      <c r="AC86" s="241"/>
      <c r="AD86" s="219" t="s">
        <v>158</v>
      </c>
      <c r="AE86" s="220">
        <v>41162</v>
      </c>
      <c r="AF86" s="221">
        <v>41</v>
      </c>
      <c r="AH86" s="219" t="s">
        <v>161</v>
      </c>
      <c r="AI86" s="220">
        <v>41155</v>
      </c>
      <c r="AJ86" s="221">
        <v>43</v>
      </c>
    </row>
    <row r="87" spans="26:36" x14ac:dyDescent="0.3">
      <c r="Z87" s="219" t="s">
        <v>150</v>
      </c>
      <c r="AA87" s="220">
        <v>41115</v>
      </c>
      <c r="AB87" s="221">
        <v>407</v>
      </c>
      <c r="AC87" s="241"/>
      <c r="AD87" s="219" t="s">
        <v>158</v>
      </c>
      <c r="AE87" s="220">
        <v>41163</v>
      </c>
      <c r="AF87" s="221">
        <v>50</v>
      </c>
      <c r="AH87" s="219" t="s">
        <v>161</v>
      </c>
      <c r="AI87" s="220">
        <v>41156</v>
      </c>
      <c r="AJ87" s="221">
        <v>39</v>
      </c>
    </row>
    <row r="88" spans="26:36" x14ac:dyDescent="0.3">
      <c r="Z88" s="219" t="s">
        <v>150</v>
      </c>
      <c r="AA88" s="220">
        <v>41116</v>
      </c>
      <c r="AB88" s="221">
        <v>714</v>
      </c>
      <c r="AC88" s="241"/>
      <c r="AD88" s="219" t="s">
        <v>158</v>
      </c>
      <c r="AE88" s="220">
        <v>41164</v>
      </c>
      <c r="AF88" s="221">
        <v>32</v>
      </c>
      <c r="AH88" s="219" t="s">
        <v>161</v>
      </c>
      <c r="AI88" s="220">
        <v>41157</v>
      </c>
      <c r="AJ88" s="221">
        <v>26</v>
      </c>
    </row>
    <row r="89" spans="26:36" x14ac:dyDescent="0.3">
      <c r="Z89" s="219" t="s">
        <v>150</v>
      </c>
      <c r="AA89" s="220">
        <v>41117</v>
      </c>
      <c r="AB89" s="221">
        <v>319</v>
      </c>
      <c r="AC89" s="241"/>
      <c r="AD89" s="219" t="s">
        <v>158</v>
      </c>
      <c r="AE89" s="220">
        <v>41165</v>
      </c>
      <c r="AF89" s="221">
        <v>35</v>
      </c>
      <c r="AH89" s="219" t="s">
        <v>161</v>
      </c>
      <c r="AI89" s="220">
        <v>41158</v>
      </c>
      <c r="AJ89" s="221">
        <v>14</v>
      </c>
    </row>
    <row r="90" spans="26:36" x14ac:dyDescent="0.3">
      <c r="Z90" s="219" t="s">
        <v>150</v>
      </c>
      <c r="AA90" s="220">
        <v>41118</v>
      </c>
      <c r="AB90" s="221">
        <v>552</v>
      </c>
      <c r="AC90" s="241"/>
      <c r="AD90" s="219" t="s">
        <v>158</v>
      </c>
      <c r="AE90" s="220">
        <v>41166</v>
      </c>
      <c r="AF90" s="221">
        <v>44</v>
      </c>
      <c r="AH90" s="219" t="s">
        <v>161</v>
      </c>
      <c r="AI90" s="220">
        <v>41159</v>
      </c>
      <c r="AJ90" s="221">
        <v>37</v>
      </c>
    </row>
    <row r="91" spans="26:36" x14ac:dyDescent="0.3">
      <c r="Z91" s="219" t="s">
        <v>150</v>
      </c>
      <c r="AA91" s="220">
        <v>41119</v>
      </c>
      <c r="AB91" s="221">
        <v>366</v>
      </c>
      <c r="AC91" s="241"/>
      <c r="AD91" s="219" t="s">
        <v>158</v>
      </c>
      <c r="AE91" s="220">
        <v>41167</v>
      </c>
      <c r="AF91" s="221">
        <v>30</v>
      </c>
      <c r="AH91" s="219" t="s">
        <v>161</v>
      </c>
      <c r="AI91" s="220">
        <v>41160</v>
      </c>
      <c r="AJ91" s="221">
        <v>44</v>
      </c>
    </row>
    <row r="92" spans="26:36" x14ac:dyDescent="0.3">
      <c r="Z92" s="219" t="s">
        <v>150</v>
      </c>
      <c r="AA92" s="220">
        <v>41120</v>
      </c>
      <c r="AB92" s="221">
        <v>446</v>
      </c>
      <c r="AC92" s="241"/>
      <c r="AD92" s="219" t="s">
        <v>158</v>
      </c>
      <c r="AE92" s="220">
        <v>41168</v>
      </c>
      <c r="AF92" s="221">
        <v>49</v>
      </c>
      <c r="AH92" s="219" t="s">
        <v>161</v>
      </c>
      <c r="AI92" s="220">
        <v>41161</v>
      </c>
      <c r="AJ92" s="221">
        <v>37</v>
      </c>
    </row>
    <row r="93" spans="26:36" x14ac:dyDescent="0.3">
      <c r="Z93" s="219" t="s">
        <v>150</v>
      </c>
      <c r="AA93" s="220">
        <v>41121</v>
      </c>
      <c r="AB93" s="221">
        <v>228</v>
      </c>
      <c r="AC93" s="241"/>
      <c r="AD93" s="219" t="s">
        <v>158</v>
      </c>
      <c r="AE93" s="220">
        <v>41169</v>
      </c>
      <c r="AF93" s="221">
        <v>41</v>
      </c>
      <c r="AH93" s="219" t="s">
        <v>161</v>
      </c>
      <c r="AI93" s="220">
        <v>41162</v>
      </c>
      <c r="AJ93" s="221">
        <v>31</v>
      </c>
    </row>
    <row r="94" spans="26:36" x14ac:dyDescent="0.3">
      <c r="Z94" s="219" t="s">
        <v>150</v>
      </c>
      <c r="AA94" s="220">
        <v>41122</v>
      </c>
      <c r="AB94" s="221">
        <v>129</v>
      </c>
      <c r="AC94" s="241"/>
      <c r="AD94" s="219" t="s">
        <v>158</v>
      </c>
      <c r="AE94" s="220">
        <v>41170</v>
      </c>
      <c r="AF94" s="221">
        <v>23</v>
      </c>
      <c r="AH94" s="219" t="s">
        <v>161</v>
      </c>
      <c r="AI94" s="220">
        <v>41163</v>
      </c>
      <c r="AJ94" s="221">
        <v>37</v>
      </c>
    </row>
    <row r="95" spans="26:36" x14ac:dyDescent="0.3">
      <c r="Z95" s="219" t="s">
        <v>150</v>
      </c>
      <c r="AA95" s="220">
        <v>41123</v>
      </c>
      <c r="AB95" s="221">
        <v>202</v>
      </c>
      <c r="AC95" s="241"/>
      <c r="AD95" s="219" t="s">
        <v>158</v>
      </c>
      <c r="AE95" s="220">
        <v>41171</v>
      </c>
      <c r="AF95" s="221">
        <v>19</v>
      </c>
      <c r="AH95" s="219" t="s">
        <v>161</v>
      </c>
      <c r="AI95" s="220">
        <v>41164</v>
      </c>
      <c r="AJ95" s="221">
        <v>23</v>
      </c>
    </row>
    <row r="96" spans="26:36" x14ac:dyDescent="0.3">
      <c r="Z96" s="219" t="s">
        <v>150</v>
      </c>
      <c r="AA96" s="220">
        <v>41124</v>
      </c>
      <c r="AB96" s="221">
        <v>158</v>
      </c>
      <c r="AC96" s="241"/>
      <c r="AD96" s="219" t="s">
        <v>158</v>
      </c>
      <c r="AE96" s="220">
        <v>41172</v>
      </c>
      <c r="AF96" s="221">
        <v>22</v>
      </c>
      <c r="AH96" s="219" t="s">
        <v>161</v>
      </c>
      <c r="AI96" s="220">
        <v>41165</v>
      </c>
      <c r="AJ96" s="221">
        <v>40</v>
      </c>
    </row>
    <row r="97" spans="26:36" x14ac:dyDescent="0.3">
      <c r="Z97" s="219" t="s">
        <v>150</v>
      </c>
      <c r="AA97" s="220">
        <v>41125</v>
      </c>
      <c r="AB97" s="221">
        <v>279</v>
      </c>
      <c r="AC97" s="241"/>
      <c r="AD97" s="219" t="s">
        <v>158</v>
      </c>
      <c r="AE97" s="220">
        <v>41173</v>
      </c>
      <c r="AF97" s="221">
        <v>24</v>
      </c>
      <c r="AH97" s="219" t="s">
        <v>161</v>
      </c>
      <c r="AI97" s="220">
        <v>41166</v>
      </c>
      <c r="AJ97" s="221">
        <v>16</v>
      </c>
    </row>
    <row r="98" spans="26:36" x14ac:dyDescent="0.3">
      <c r="Z98" s="219" t="s">
        <v>150</v>
      </c>
      <c r="AA98" s="220">
        <v>41126</v>
      </c>
      <c r="AB98" s="221">
        <v>332</v>
      </c>
      <c r="AC98" s="241"/>
      <c r="AD98" s="219" t="s">
        <v>158</v>
      </c>
      <c r="AE98" s="220">
        <v>41174</v>
      </c>
      <c r="AF98" s="221">
        <v>20</v>
      </c>
      <c r="AH98" s="219" t="s">
        <v>161</v>
      </c>
      <c r="AI98" s="220">
        <v>41167</v>
      </c>
      <c r="AJ98" s="221">
        <v>25</v>
      </c>
    </row>
    <row r="99" spans="26:36" x14ac:dyDescent="0.3">
      <c r="Z99" s="219" t="s">
        <v>150</v>
      </c>
      <c r="AA99" s="220">
        <v>41127</v>
      </c>
      <c r="AB99" s="221">
        <v>302</v>
      </c>
      <c r="AC99" s="241"/>
      <c r="AD99" s="219" t="s">
        <v>158</v>
      </c>
      <c r="AE99" s="220">
        <v>41175</v>
      </c>
      <c r="AF99" s="221">
        <v>11</v>
      </c>
      <c r="AH99" s="219" t="s">
        <v>161</v>
      </c>
      <c r="AI99" s="220">
        <v>41168</v>
      </c>
      <c r="AJ99" s="221">
        <v>23</v>
      </c>
    </row>
    <row r="100" spans="26:36" x14ac:dyDescent="0.3">
      <c r="Z100" s="219" t="s">
        <v>150</v>
      </c>
      <c r="AA100" s="220">
        <v>41128</v>
      </c>
      <c r="AB100" s="221">
        <v>437</v>
      </c>
      <c r="AC100" s="241"/>
      <c r="AD100" s="219" t="s">
        <v>158</v>
      </c>
      <c r="AE100" s="220">
        <v>41176</v>
      </c>
      <c r="AF100" s="221">
        <v>7</v>
      </c>
      <c r="AH100" s="219" t="s">
        <v>161</v>
      </c>
      <c r="AI100" s="220">
        <v>41169</v>
      </c>
      <c r="AJ100" s="221">
        <v>25</v>
      </c>
    </row>
    <row r="101" spans="26:36" x14ac:dyDescent="0.3">
      <c r="Z101" s="219" t="s">
        <v>150</v>
      </c>
      <c r="AA101" s="220">
        <v>41129</v>
      </c>
      <c r="AB101" s="221">
        <v>265</v>
      </c>
      <c r="AC101" s="241"/>
      <c r="AD101" s="219" t="s">
        <v>158</v>
      </c>
      <c r="AE101" s="220">
        <v>41177</v>
      </c>
      <c r="AF101" s="221">
        <v>15</v>
      </c>
      <c r="AH101" s="219" t="s">
        <v>161</v>
      </c>
      <c r="AI101" s="220">
        <v>41170</v>
      </c>
      <c r="AJ101" s="221">
        <v>28</v>
      </c>
    </row>
    <row r="102" spans="26:36" x14ac:dyDescent="0.3">
      <c r="Z102" s="219" t="s">
        <v>150</v>
      </c>
      <c r="AA102" s="220">
        <v>41130</v>
      </c>
      <c r="AB102" s="221">
        <v>334</v>
      </c>
      <c r="AC102" s="241"/>
      <c r="AD102" s="219" t="s">
        <v>158</v>
      </c>
      <c r="AE102" s="220">
        <v>41178</v>
      </c>
      <c r="AF102" s="221">
        <v>1</v>
      </c>
      <c r="AH102" s="219" t="s">
        <v>161</v>
      </c>
      <c r="AI102" s="220">
        <v>41171</v>
      </c>
      <c r="AJ102" s="221">
        <v>20</v>
      </c>
    </row>
    <row r="103" spans="26:36" x14ac:dyDescent="0.3">
      <c r="Z103" s="219" t="s">
        <v>150</v>
      </c>
      <c r="AA103" s="220">
        <v>41131</v>
      </c>
      <c r="AB103" s="221">
        <v>222</v>
      </c>
      <c r="AC103" s="241"/>
      <c r="AD103" s="219" t="s">
        <v>158</v>
      </c>
      <c r="AE103" s="220">
        <v>41179</v>
      </c>
      <c r="AF103" s="221">
        <v>9</v>
      </c>
      <c r="AH103" s="219" t="s">
        <v>161</v>
      </c>
      <c r="AI103" s="220">
        <v>41172</v>
      </c>
      <c r="AJ103" s="221">
        <v>15</v>
      </c>
    </row>
    <row r="104" spans="26:36" x14ac:dyDescent="0.3">
      <c r="Z104" s="219" t="s">
        <v>150</v>
      </c>
      <c r="AA104" s="220">
        <v>41132</v>
      </c>
      <c r="AB104" s="221">
        <v>316</v>
      </c>
      <c r="AC104" s="241"/>
      <c r="AD104" s="219" t="s">
        <v>158</v>
      </c>
      <c r="AE104" s="220">
        <v>41180</v>
      </c>
      <c r="AF104" s="221">
        <v>18</v>
      </c>
      <c r="AH104" s="219" t="s">
        <v>161</v>
      </c>
      <c r="AI104" s="220">
        <v>41173</v>
      </c>
      <c r="AJ104" s="221">
        <v>15</v>
      </c>
    </row>
    <row r="105" spans="26:36" x14ac:dyDescent="0.3">
      <c r="Z105" s="219" t="s">
        <v>150</v>
      </c>
      <c r="AA105" s="220">
        <v>41133</v>
      </c>
      <c r="AB105" s="221">
        <v>218</v>
      </c>
      <c r="AC105" s="241"/>
      <c r="AD105" s="219" t="s">
        <v>158</v>
      </c>
      <c r="AE105" s="220">
        <v>41181</v>
      </c>
      <c r="AF105" s="221">
        <v>11</v>
      </c>
      <c r="AH105" s="219" t="s">
        <v>161</v>
      </c>
      <c r="AI105" s="220">
        <v>41174</v>
      </c>
      <c r="AJ105" s="221">
        <v>24</v>
      </c>
    </row>
    <row r="106" spans="26:36" x14ac:dyDescent="0.3">
      <c r="Z106" s="219" t="s">
        <v>150</v>
      </c>
      <c r="AA106" s="220">
        <v>41134</v>
      </c>
      <c r="AB106" s="221">
        <v>348</v>
      </c>
      <c r="AC106" s="241"/>
      <c r="AD106" s="219" t="s">
        <v>158</v>
      </c>
      <c r="AE106" s="220">
        <v>41182</v>
      </c>
      <c r="AF106" s="221">
        <v>4</v>
      </c>
      <c r="AH106" s="219" t="s">
        <v>161</v>
      </c>
      <c r="AI106" s="220">
        <v>41175</v>
      </c>
      <c r="AJ106" s="221">
        <v>16</v>
      </c>
    </row>
    <row r="107" spans="26:36" x14ac:dyDescent="0.3">
      <c r="Z107" s="219" t="s">
        <v>150</v>
      </c>
      <c r="AA107" s="220">
        <v>41135</v>
      </c>
      <c r="AB107" s="221">
        <v>300</v>
      </c>
      <c r="AC107" s="241"/>
      <c r="AD107" s="219" t="s">
        <v>158</v>
      </c>
      <c r="AE107" s="220">
        <v>41183</v>
      </c>
      <c r="AF107" s="221">
        <v>8</v>
      </c>
      <c r="AH107" s="219" t="s">
        <v>161</v>
      </c>
      <c r="AI107" s="220">
        <v>41176</v>
      </c>
      <c r="AJ107" s="221">
        <v>9</v>
      </c>
    </row>
    <row r="108" spans="26:36" x14ac:dyDescent="0.3">
      <c r="Z108" s="219" t="s">
        <v>150</v>
      </c>
      <c r="AA108" s="220">
        <v>41136</v>
      </c>
      <c r="AB108" s="221">
        <v>223</v>
      </c>
      <c r="AC108" s="241"/>
      <c r="AD108" s="219" t="s">
        <v>158</v>
      </c>
      <c r="AE108" s="220">
        <v>41185</v>
      </c>
      <c r="AF108" s="221">
        <v>9</v>
      </c>
      <c r="AH108" s="219" t="s">
        <v>161</v>
      </c>
      <c r="AI108" s="220">
        <v>41177</v>
      </c>
      <c r="AJ108" s="221">
        <v>6</v>
      </c>
    </row>
    <row r="109" spans="26:36" x14ac:dyDescent="0.3">
      <c r="Z109" s="219" t="s">
        <v>150</v>
      </c>
      <c r="AA109" s="220">
        <v>41137</v>
      </c>
      <c r="AB109" s="221">
        <v>172</v>
      </c>
      <c r="AC109" s="241"/>
      <c r="AD109" s="219" t="s">
        <v>158</v>
      </c>
      <c r="AE109" s="220">
        <v>41187</v>
      </c>
      <c r="AF109" s="221">
        <v>2</v>
      </c>
      <c r="AH109" s="219" t="s">
        <v>161</v>
      </c>
      <c r="AI109" s="220">
        <v>41178</v>
      </c>
      <c r="AJ109" s="221">
        <v>6</v>
      </c>
    </row>
    <row r="110" spans="26:36" x14ac:dyDescent="0.3">
      <c r="Z110" s="219" t="s">
        <v>150</v>
      </c>
      <c r="AA110" s="220">
        <v>41138</v>
      </c>
      <c r="AB110" s="221">
        <v>399</v>
      </c>
      <c r="AC110" s="241"/>
      <c r="AD110" s="219" t="s">
        <v>158</v>
      </c>
      <c r="AE110" s="220">
        <v>41188</v>
      </c>
      <c r="AF110" s="221">
        <v>2</v>
      </c>
      <c r="AH110" s="219" t="s">
        <v>161</v>
      </c>
      <c r="AI110" s="220">
        <v>41179</v>
      </c>
      <c r="AJ110" s="221">
        <v>15</v>
      </c>
    </row>
    <row r="111" spans="26:36" x14ac:dyDescent="0.3">
      <c r="Z111" s="219" t="s">
        <v>150</v>
      </c>
      <c r="AA111" s="220">
        <v>41139</v>
      </c>
      <c r="AB111" s="221">
        <v>330</v>
      </c>
      <c r="AC111" s="241"/>
      <c r="AD111" s="219" t="s">
        <v>158</v>
      </c>
      <c r="AE111" s="220">
        <v>41189</v>
      </c>
      <c r="AF111" s="221">
        <v>5</v>
      </c>
      <c r="AH111" s="219" t="s">
        <v>161</v>
      </c>
      <c r="AI111" s="220">
        <v>41180</v>
      </c>
      <c r="AJ111" s="221">
        <v>7</v>
      </c>
    </row>
    <row r="112" spans="26:36" x14ac:dyDescent="0.3">
      <c r="Z112" s="219" t="s">
        <v>150</v>
      </c>
      <c r="AA112" s="220">
        <v>41140</v>
      </c>
      <c r="AB112" s="221">
        <v>318</v>
      </c>
      <c r="AC112" s="241"/>
      <c r="AD112" s="219" t="s">
        <v>158</v>
      </c>
      <c r="AE112" s="220">
        <v>41190</v>
      </c>
      <c r="AF112" s="221">
        <v>1</v>
      </c>
      <c r="AH112" s="219" t="s">
        <v>161</v>
      </c>
      <c r="AI112" s="220">
        <v>41182</v>
      </c>
      <c r="AJ112" s="221">
        <v>8</v>
      </c>
    </row>
    <row r="113" spans="26:36" x14ac:dyDescent="0.3">
      <c r="Z113" s="219" t="s">
        <v>150</v>
      </c>
      <c r="AA113" s="220">
        <v>41141</v>
      </c>
      <c r="AB113" s="221">
        <v>260</v>
      </c>
      <c r="AC113" s="241"/>
      <c r="AD113" s="219" t="s">
        <v>158</v>
      </c>
      <c r="AE113" s="220">
        <v>41191</v>
      </c>
      <c r="AF113" s="221">
        <v>1</v>
      </c>
      <c r="AH113" s="219" t="s">
        <v>161</v>
      </c>
      <c r="AI113" s="220">
        <v>41183</v>
      </c>
      <c r="AJ113" s="221">
        <v>7</v>
      </c>
    </row>
    <row r="114" spans="26:36" x14ac:dyDescent="0.3">
      <c r="Z114" s="219" t="s">
        <v>150</v>
      </c>
      <c r="AA114" s="220">
        <v>41142</v>
      </c>
      <c r="AB114" s="221">
        <v>184</v>
      </c>
      <c r="AC114" s="241"/>
      <c r="AD114" s="219" t="s">
        <v>158</v>
      </c>
      <c r="AE114" s="220">
        <v>41192</v>
      </c>
      <c r="AF114" s="221">
        <v>4</v>
      </c>
      <c r="AH114" s="219" t="s">
        <v>161</v>
      </c>
      <c r="AI114" s="220">
        <v>41184</v>
      </c>
      <c r="AJ114" s="221">
        <v>6</v>
      </c>
    </row>
    <row r="115" spans="26:36" x14ac:dyDescent="0.3">
      <c r="Z115" s="219" t="s">
        <v>150</v>
      </c>
      <c r="AA115" s="220">
        <v>41143</v>
      </c>
      <c r="AB115" s="221">
        <v>112</v>
      </c>
      <c r="AC115" s="241"/>
      <c r="AD115" s="219" t="s">
        <v>158</v>
      </c>
      <c r="AE115" s="220">
        <v>41193</v>
      </c>
      <c r="AF115" s="221">
        <v>5</v>
      </c>
      <c r="AH115" s="219" t="s">
        <v>161</v>
      </c>
      <c r="AI115" s="220">
        <v>41185</v>
      </c>
      <c r="AJ115" s="221">
        <v>16</v>
      </c>
    </row>
    <row r="116" spans="26:36" x14ac:dyDescent="0.3">
      <c r="Z116" s="219" t="s">
        <v>150</v>
      </c>
      <c r="AA116" s="220">
        <v>41144</v>
      </c>
      <c r="AB116" s="221">
        <v>151</v>
      </c>
      <c r="AC116" s="241"/>
      <c r="AD116" s="219" t="s">
        <v>158</v>
      </c>
      <c r="AE116" s="220">
        <v>41194</v>
      </c>
      <c r="AF116" s="221">
        <v>1</v>
      </c>
      <c r="AH116" s="219" t="s">
        <v>161</v>
      </c>
      <c r="AI116" s="220">
        <v>41186</v>
      </c>
      <c r="AJ116" s="221">
        <v>2</v>
      </c>
    </row>
    <row r="117" spans="26:36" x14ac:dyDescent="0.3">
      <c r="Z117" s="219" t="s">
        <v>150</v>
      </c>
      <c r="AA117" s="220">
        <v>41145</v>
      </c>
      <c r="AB117" s="221">
        <v>62</v>
      </c>
      <c r="AC117" s="241"/>
      <c r="AD117" s="219" t="s">
        <v>158</v>
      </c>
      <c r="AE117" s="220">
        <v>41195</v>
      </c>
      <c r="AF117" s="221">
        <v>1</v>
      </c>
      <c r="AH117" s="219" t="s">
        <v>161</v>
      </c>
      <c r="AI117" s="220">
        <v>41187</v>
      </c>
      <c r="AJ117" s="221">
        <v>4</v>
      </c>
    </row>
    <row r="118" spans="26:36" x14ac:dyDescent="0.3">
      <c r="Z118" s="219" t="s">
        <v>150</v>
      </c>
      <c r="AA118" s="220">
        <v>41146</v>
      </c>
      <c r="AB118" s="221">
        <v>73</v>
      </c>
      <c r="AC118" s="241"/>
      <c r="AD118" s="219" t="s">
        <v>158</v>
      </c>
      <c r="AE118" s="220">
        <v>41197</v>
      </c>
      <c r="AF118" s="221">
        <v>1</v>
      </c>
      <c r="AH118" s="219" t="s">
        <v>161</v>
      </c>
      <c r="AI118" s="220">
        <v>41188</v>
      </c>
      <c r="AJ118" s="221">
        <v>3</v>
      </c>
    </row>
    <row r="119" spans="26:36" x14ac:dyDescent="0.3">
      <c r="Z119" s="219" t="s">
        <v>150</v>
      </c>
      <c r="AA119" s="220">
        <v>41147</v>
      </c>
      <c r="AB119" s="221">
        <v>28</v>
      </c>
      <c r="AC119" s="241"/>
      <c r="AD119" s="219" t="s">
        <v>158</v>
      </c>
      <c r="AE119" s="220">
        <v>41198</v>
      </c>
      <c r="AF119" s="221">
        <v>2</v>
      </c>
      <c r="AH119" s="219" t="s">
        <v>161</v>
      </c>
      <c r="AI119" s="220">
        <v>41190</v>
      </c>
      <c r="AJ119" s="221">
        <v>5</v>
      </c>
    </row>
    <row r="120" spans="26:36" x14ac:dyDescent="0.3">
      <c r="Z120" s="219" t="s">
        <v>150</v>
      </c>
      <c r="AA120" s="220">
        <v>41148</v>
      </c>
      <c r="AB120" s="221">
        <v>118</v>
      </c>
      <c r="AC120" s="241"/>
      <c r="AD120" s="219" t="s">
        <v>158</v>
      </c>
      <c r="AE120" s="220">
        <v>41202</v>
      </c>
      <c r="AF120" s="221">
        <v>1</v>
      </c>
      <c r="AH120" s="219" t="s">
        <v>161</v>
      </c>
      <c r="AI120" s="220">
        <v>41191</v>
      </c>
      <c r="AJ120" s="221">
        <v>2</v>
      </c>
    </row>
    <row r="121" spans="26:36" x14ac:dyDescent="0.3">
      <c r="Z121" s="219" t="s">
        <v>150</v>
      </c>
      <c r="AA121" s="220">
        <v>41149</v>
      </c>
      <c r="AB121" s="221">
        <v>77</v>
      </c>
      <c r="AC121" s="241"/>
      <c r="AD121" s="219" t="s">
        <v>158</v>
      </c>
      <c r="AE121" s="220">
        <v>41212</v>
      </c>
      <c r="AF121" s="221">
        <v>1</v>
      </c>
      <c r="AH121" s="219" t="s">
        <v>161</v>
      </c>
      <c r="AI121" s="220">
        <v>41198</v>
      </c>
      <c r="AJ121" s="221">
        <v>1</v>
      </c>
    </row>
    <row r="122" spans="26:36" x14ac:dyDescent="0.3">
      <c r="Z122" s="219" t="s">
        <v>150</v>
      </c>
      <c r="AA122" s="220">
        <v>41150</v>
      </c>
      <c r="AB122" s="221">
        <v>63</v>
      </c>
      <c r="AC122" s="241"/>
      <c r="AD122" s="219" t="s">
        <v>158</v>
      </c>
      <c r="AE122" s="220">
        <v>41232</v>
      </c>
      <c r="AF122" s="221">
        <v>1</v>
      </c>
      <c r="AH122" s="219" t="s">
        <v>161</v>
      </c>
      <c r="AI122" s="220">
        <v>41199</v>
      </c>
      <c r="AJ122" s="221">
        <v>1</v>
      </c>
    </row>
    <row r="123" spans="26:36" x14ac:dyDescent="0.3">
      <c r="Z123" s="219" t="s">
        <v>150</v>
      </c>
      <c r="AA123" s="220">
        <v>41151</v>
      </c>
      <c r="AB123" s="221">
        <v>82</v>
      </c>
      <c r="AC123" s="241"/>
      <c r="AH123" s="219" t="s">
        <v>161</v>
      </c>
      <c r="AI123" s="220">
        <v>41201</v>
      </c>
      <c r="AJ123" s="221">
        <v>2</v>
      </c>
    </row>
    <row r="124" spans="26:36" x14ac:dyDescent="0.3">
      <c r="Z124" s="219" t="s">
        <v>150</v>
      </c>
      <c r="AA124" s="220">
        <v>41152</v>
      </c>
      <c r="AB124" s="221">
        <v>61</v>
      </c>
      <c r="AC124" s="241"/>
      <c r="AH124" s="219" t="s">
        <v>161</v>
      </c>
      <c r="AI124" s="220">
        <v>41203</v>
      </c>
      <c r="AJ124" s="221">
        <v>1</v>
      </c>
    </row>
    <row r="125" spans="26:36" x14ac:dyDescent="0.3">
      <c r="Z125" s="219" t="s">
        <v>150</v>
      </c>
      <c r="AA125" s="220">
        <v>41153</v>
      </c>
      <c r="AB125" s="221">
        <v>149</v>
      </c>
      <c r="AC125" s="241"/>
    </row>
    <row r="126" spans="26:36" x14ac:dyDescent="0.3">
      <c r="Z126" s="219" t="s">
        <v>150</v>
      </c>
      <c r="AA126" s="220">
        <v>41154</v>
      </c>
      <c r="AB126" s="221">
        <v>129</v>
      </c>
      <c r="AC126" s="241"/>
    </row>
    <row r="127" spans="26:36" x14ac:dyDescent="0.3">
      <c r="Z127" s="219" t="s">
        <v>150</v>
      </c>
      <c r="AA127" s="220">
        <v>41155</v>
      </c>
      <c r="AB127" s="221">
        <v>135</v>
      </c>
      <c r="AC127" s="241"/>
    </row>
    <row r="128" spans="26:36" x14ac:dyDescent="0.3">
      <c r="Z128" s="219" t="s">
        <v>150</v>
      </c>
      <c r="AA128" s="220">
        <v>41156</v>
      </c>
      <c r="AB128" s="221">
        <v>63</v>
      </c>
      <c r="AC128" s="241"/>
    </row>
    <row r="129" spans="26:29" x14ac:dyDescent="0.3">
      <c r="Z129" s="219" t="s">
        <v>150</v>
      </c>
      <c r="AA129" s="220">
        <v>41157</v>
      </c>
      <c r="AB129" s="221">
        <v>77</v>
      </c>
      <c r="AC129" s="241"/>
    </row>
    <row r="130" spans="26:29" x14ac:dyDescent="0.3">
      <c r="Z130" s="219" t="s">
        <v>150</v>
      </c>
      <c r="AA130" s="220">
        <v>41158</v>
      </c>
      <c r="AB130" s="221">
        <v>153</v>
      </c>
      <c r="AC130" s="241"/>
    </row>
    <row r="131" spans="26:29" x14ac:dyDescent="0.3">
      <c r="Z131" s="219" t="s">
        <v>150</v>
      </c>
      <c r="AA131" s="220">
        <v>41159</v>
      </c>
      <c r="AB131" s="221">
        <v>76</v>
      </c>
      <c r="AC131" s="241"/>
    </row>
    <row r="132" spans="26:29" x14ac:dyDescent="0.3">
      <c r="Z132" s="219" t="s">
        <v>150</v>
      </c>
      <c r="AA132" s="220">
        <v>41160</v>
      </c>
      <c r="AB132" s="221">
        <v>170</v>
      </c>
      <c r="AC132" s="241"/>
    </row>
    <row r="133" spans="26:29" x14ac:dyDescent="0.3">
      <c r="Z133" s="219" t="s">
        <v>150</v>
      </c>
      <c r="AA133" s="220">
        <v>41161</v>
      </c>
      <c r="AB133" s="221">
        <v>330</v>
      </c>
      <c r="AC133" s="241"/>
    </row>
    <row r="134" spans="26:29" x14ac:dyDescent="0.3">
      <c r="Z134" s="219" t="s">
        <v>150</v>
      </c>
      <c r="AA134" s="220">
        <v>41162</v>
      </c>
      <c r="AB134" s="221">
        <v>230</v>
      </c>
      <c r="AC134" s="241"/>
    </row>
    <row r="135" spans="26:29" x14ac:dyDescent="0.3">
      <c r="Z135" s="219" t="s">
        <v>150</v>
      </c>
      <c r="AA135" s="220">
        <v>41163</v>
      </c>
      <c r="AB135" s="221">
        <v>325</v>
      </c>
      <c r="AC135" s="241"/>
    </row>
    <row r="136" spans="26:29" x14ac:dyDescent="0.3">
      <c r="Z136" s="219" t="s">
        <v>150</v>
      </c>
      <c r="AA136" s="220">
        <v>41164</v>
      </c>
      <c r="AB136" s="221">
        <v>322</v>
      </c>
      <c r="AC136" s="241"/>
    </row>
    <row r="137" spans="26:29" x14ac:dyDescent="0.3">
      <c r="Z137" s="219" t="s">
        <v>150</v>
      </c>
      <c r="AA137" s="220">
        <v>41165</v>
      </c>
      <c r="AB137" s="221">
        <v>85</v>
      </c>
      <c r="AC137" s="241"/>
    </row>
    <row r="138" spans="26:29" x14ac:dyDescent="0.3">
      <c r="Z138" s="219" t="s">
        <v>150</v>
      </c>
      <c r="AA138" s="220">
        <v>41166</v>
      </c>
      <c r="AB138" s="221">
        <v>52</v>
      </c>
      <c r="AC138" s="241"/>
    </row>
    <row r="139" spans="26:29" x14ac:dyDescent="0.3">
      <c r="Z139" s="219" t="s">
        <v>150</v>
      </c>
      <c r="AA139" s="220">
        <v>41167</v>
      </c>
      <c r="AB139" s="221">
        <v>86</v>
      </c>
      <c r="AC139" s="241"/>
    </row>
    <row r="140" spans="26:29" x14ac:dyDescent="0.3">
      <c r="Z140" s="219" t="s">
        <v>150</v>
      </c>
      <c r="AA140" s="220">
        <v>41168</v>
      </c>
      <c r="AB140" s="221">
        <v>3</v>
      </c>
      <c r="AC140" s="241"/>
    </row>
    <row r="141" spans="26:29" x14ac:dyDescent="0.3">
      <c r="Z141" s="219" t="s">
        <v>150</v>
      </c>
      <c r="AA141" s="220">
        <v>41169</v>
      </c>
      <c r="AB141" s="221">
        <v>83</v>
      </c>
      <c r="AC141" s="241"/>
    </row>
    <row r="142" spans="26:29" x14ac:dyDescent="0.3">
      <c r="Z142" s="219" t="s">
        <v>150</v>
      </c>
      <c r="AA142" s="220">
        <v>41170</v>
      </c>
      <c r="AB142" s="221">
        <v>15</v>
      </c>
      <c r="AC142" s="241"/>
    </row>
    <row r="143" spans="26:29" x14ac:dyDescent="0.3">
      <c r="Z143" s="219" t="s">
        <v>150</v>
      </c>
      <c r="AA143" s="220">
        <v>41173</v>
      </c>
      <c r="AB143" s="221">
        <v>19</v>
      </c>
      <c r="AC143" s="241"/>
    </row>
    <row r="144" spans="26:29" x14ac:dyDescent="0.3">
      <c r="Z144" s="219" t="s">
        <v>150</v>
      </c>
      <c r="AA144" s="220">
        <v>41174</v>
      </c>
      <c r="AB144" s="221">
        <v>13</v>
      </c>
      <c r="AC144" s="241"/>
    </row>
    <row r="145" spans="26:29" x14ac:dyDescent="0.3">
      <c r="Z145" s="219" t="s">
        <v>150</v>
      </c>
      <c r="AA145" s="220">
        <v>41175</v>
      </c>
      <c r="AB145" s="221">
        <v>2</v>
      </c>
      <c r="AC145" s="241"/>
    </row>
    <row r="146" spans="26:29" x14ac:dyDescent="0.3">
      <c r="Z146" s="219" t="s">
        <v>150</v>
      </c>
      <c r="AA146" s="220">
        <v>41177</v>
      </c>
      <c r="AB146" s="221">
        <v>18</v>
      </c>
      <c r="AC146" s="241"/>
    </row>
    <row r="147" spans="26:29" x14ac:dyDescent="0.3">
      <c r="Z147" s="219" t="s">
        <v>150</v>
      </c>
      <c r="AA147" s="220">
        <v>41178</v>
      </c>
      <c r="AB147" s="221">
        <v>18</v>
      </c>
      <c r="AC147" s="241"/>
    </row>
    <row r="148" spans="26:29" x14ac:dyDescent="0.3">
      <c r="Z148" s="219" t="s">
        <v>150</v>
      </c>
      <c r="AA148" s="220">
        <v>41179</v>
      </c>
      <c r="AB148" s="221">
        <v>12</v>
      </c>
      <c r="AC148" s="241"/>
    </row>
    <row r="149" spans="26:29" x14ac:dyDescent="0.3">
      <c r="Z149" s="219" t="s">
        <v>150</v>
      </c>
      <c r="AA149" s="220">
        <v>41181</v>
      </c>
      <c r="AB149" s="221">
        <v>38</v>
      </c>
      <c r="AC149" s="241"/>
    </row>
    <row r="150" spans="26:29" x14ac:dyDescent="0.3">
      <c r="Z150" s="219" t="s">
        <v>150</v>
      </c>
      <c r="AA150" s="220">
        <v>41182</v>
      </c>
      <c r="AB150" s="221">
        <v>16</v>
      </c>
      <c r="AC150" s="241"/>
    </row>
    <row r="151" spans="26:29" x14ac:dyDescent="0.3">
      <c r="Z151" s="219" t="s">
        <v>150</v>
      </c>
      <c r="AA151" s="220">
        <v>41183</v>
      </c>
      <c r="AB151" s="221">
        <v>3</v>
      </c>
      <c r="AC151" s="241"/>
    </row>
    <row r="152" spans="26:29" x14ac:dyDescent="0.3">
      <c r="Z152" s="219" t="s">
        <v>150</v>
      </c>
      <c r="AA152" s="220">
        <v>41184</v>
      </c>
      <c r="AB152" s="221">
        <v>18</v>
      </c>
      <c r="AC152" s="241"/>
    </row>
    <row r="153" spans="26:29" x14ac:dyDescent="0.3">
      <c r="Z153" s="219" t="s">
        <v>150</v>
      </c>
      <c r="AA153" s="220">
        <v>41185</v>
      </c>
      <c r="AB153" s="221">
        <v>16</v>
      </c>
      <c r="AC153" s="241"/>
    </row>
    <row r="154" spans="26:29" x14ac:dyDescent="0.3">
      <c r="Z154" s="219" t="s">
        <v>150</v>
      </c>
      <c r="AA154" s="220">
        <v>41186</v>
      </c>
      <c r="AB154" s="221">
        <v>16</v>
      </c>
      <c r="AC154" s="241"/>
    </row>
    <row r="155" spans="26:29" x14ac:dyDescent="0.3">
      <c r="Z155" s="219" t="s">
        <v>150</v>
      </c>
      <c r="AA155" s="220">
        <v>41189</v>
      </c>
      <c r="AB155" s="221">
        <v>4</v>
      </c>
      <c r="AC155" s="241"/>
    </row>
    <row r="156" spans="26:29" x14ac:dyDescent="0.3">
      <c r="Z156" s="219" t="s">
        <v>150</v>
      </c>
      <c r="AA156" s="220">
        <v>41192</v>
      </c>
      <c r="AB156" s="221">
        <v>6</v>
      </c>
      <c r="AC156" s="241"/>
    </row>
    <row r="157" spans="26:29" x14ac:dyDescent="0.3">
      <c r="Z157" s="219" t="s">
        <v>150</v>
      </c>
      <c r="AA157" s="220">
        <v>41193</v>
      </c>
      <c r="AB157" s="221">
        <v>10</v>
      </c>
      <c r="AC157" s="241"/>
    </row>
    <row r="158" spans="26:29" x14ac:dyDescent="0.3">
      <c r="Z158" s="219" t="s">
        <v>150</v>
      </c>
      <c r="AA158" s="220">
        <v>41194</v>
      </c>
      <c r="AB158" s="221">
        <v>1</v>
      </c>
      <c r="AC158" s="241"/>
    </row>
    <row r="159" spans="26:29" x14ac:dyDescent="0.3">
      <c r="Z159" s="219" t="s">
        <v>150</v>
      </c>
      <c r="AA159" s="220">
        <v>41195</v>
      </c>
      <c r="AB159" s="221">
        <v>6</v>
      </c>
      <c r="AC159" s="241"/>
    </row>
    <row r="160" spans="26:29" x14ac:dyDescent="0.3">
      <c r="Z160" s="219" t="s">
        <v>150</v>
      </c>
      <c r="AA160" s="220">
        <v>41196</v>
      </c>
      <c r="AB160" s="221">
        <v>4</v>
      </c>
      <c r="AC160" s="241"/>
    </row>
    <row r="161" spans="26:29" x14ac:dyDescent="0.3">
      <c r="Z161" s="219" t="s">
        <v>150</v>
      </c>
      <c r="AA161" s="220">
        <v>41198</v>
      </c>
      <c r="AB161" s="221">
        <v>2</v>
      </c>
      <c r="AC161" s="241"/>
    </row>
    <row r="162" spans="26:29" x14ac:dyDescent="0.3">
      <c r="Z162" s="219" t="s">
        <v>150</v>
      </c>
      <c r="AA162" s="220">
        <v>41199</v>
      </c>
      <c r="AB162" s="221">
        <v>4</v>
      </c>
      <c r="AC162" s="241"/>
    </row>
    <row r="163" spans="26:29" x14ac:dyDescent="0.3">
      <c r="Z163" s="219" t="s">
        <v>150</v>
      </c>
      <c r="AA163" s="220">
        <v>41201</v>
      </c>
      <c r="AB163" s="221">
        <v>13</v>
      </c>
      <c r="AC163" s="241"/>
    </row>
    <row r="164" spans="26:29" x14ac:dyDescent="0.3">
      <c r="Z164" s="219" t="s">
        <v>150</v>
      </c>
      <c r="AA164" s="220">
        <v>41205</v>
      </c>
      <c r="AB164" s="221">
        <v>6</v>
      </c>
      <c r="AC164" s="241"/>
    </row>
    <row r="165" spans="26:29" x14ac:dyDescent="0.3">
      <c r="Z165" s="219" t="s">
        <v>150</v>
      </c>
      <c r="AA165" s="220">
        <v>41207</v>
      </c>
      <c r="AB165" s="221">
        <v>5</v>
      </c>
      <c r="AC165" s="241"/>
    </row>
    <row r="166" spans="26:29" x14ac:dyDescent="0.3">
      <c r="Z166" s="219" t="s">
        <v>150</v>
      </c>
      <c r="AA166" s="220">
        <v>41208</v>
      </c>
      <c r="AB166" s="221">
        <v>10</v>
      </c>
      <c r="AC166" s="241"/>
    </row>
    <row r="167" spans="26:29" x14ac:dyDescent="0.3">
      <c r="Z167" s="219" t="s">
        <v>150</v>
      </c>
      <c r="AA167" s="220">
        <v>41209</v>
      </c>
      <c r="AB167" s="221">
        <v>6</v>
      </c>
      <c r="AC167" s="241"/>
    </row>
    <row r="168" spans="26:29" x14ac:dyDescent="0.3">
      <c r="Z168" s="219" t="s">
        <v>150</v>
      </c>
      <c r="AA168" s="220">
        <v>41211</v>
      </c>
      <c r="AB168" s="221">
        <v>2</v>
      </c>
      <c r="AC168" s="241"/>
    </row>
    <row r="169" spans="26:29" x14ac:dyDescent="0.3">
      <c r="Z169" s="219" t="s">
        <v>150</v>
      </c>
      <c r="AA169" s="220">
        <v>41212</v>
      </c>
      <c r="AB169" s="221">
        <v>6</v>
      </c>
      <c r="AC169" s="241"/>
    </row>
    <row r="170" spans="26:29" x14ac:dyDescent="0.3">
      <c r="Z170" s="219" t="s">
        <v>150</v>
      </c>
      <c r="AA170" s="220">
        <v>41217</v>
      </c>
      <c r="AB170" s="221">
        <v>2</v>
      </c>
      <c r="AC170" s="241"/>
    </row>
    <row r="171" spans="26:29" x14ac:dyDescent="0.3">
      <c r="Z171" s="219" t="s">
        <v>150</v>
      </c>
      <c r="AA171" s="220">
        <v>41219</v>
      </c>
      <c r="AB171" s="221">
        <v>1</v>
      </c>
      <c r="AC171" s="241"/>
    </row>
    <row r="172" spans="26:29" x14ac:dyDescent="0.3">
      <c r="Z172" s="219" t="s">
        <v>150</v>
      </c>
      <c r="AA172" s="220">
        <v>41220</v>
      </c>
      <c r="AB172" s="221">
        <v>1</v>
      </c>
      <c r="AC172" s="241"/>
    </row>
    <row r="173" spans="26:29" x14ac:dyDescent="0.3">
      <c r="Z173" s="219" t="s">
        <v>150</v>
      </c>
      <c r="AA173" s="220">
        <v>41228</v>
      </c>
      <c r="AB173" s="221">
        <v>1</v>
      </c>
      <c r="AC173" s="241"/>
    </row>
    <row r="174" spans="26:29" x14ac:dyDescent="0.3">
      <c r="Z174" s="219" t="s">
        <v>150</v>
      </c>
      <c r="AA174" s="220">
        <v>41233</v>
      </c>
      <c r="AB174" s="221">
        <v>1</v>
      </c>
      <c r="AC174" s="241"/>
    </row>
    <row r="175" spans="26:29" x14ac:dyDescent="0.3">
      <c r="Z175" s="219" t="s">
        <v>150</v>
      </c>
      <c r="AA175" s="220">
        <v>41254</v>
      </c>
      <c r="AB175" s="221">
        <v>1</v>
      </c>
      <c r="AC175" s="241"/>
    </row>
    <row r="176" spans="26:29" x14ac:dyDescent="0.3">
      <c r="AC176" s="241"/>
    </row>
    <row r="177" spans="29:29" x14ac:dyDescent="0.3">
      <c r="AC177" s="241"/>
    </row>
    <row r="178" spans="29:29" x14ac:dyDescent="0.3">
      <c r="AC178" s="241"/>
    </row>
    <row r="179" spans="29:29" x14ac:dyDescent="0.3">
      <c r="AC179" s="241"/>
    </row>
    <row r="180" spans="29:29" x14ac:dyDescent="0.3">
      <c r="AC180" s="241"/>
    </row>
    <row r="181" spans="29:29" x14ac:dyDescent="0.3">
      <c r="AC181" s="241"/>
    </row>
    <row r="182" spans="29:29" x14ac:dyDescent="0.3">
      <c r="AC182" s="241"/>
    </row>
    <row r="183" spans="29:29" x14ac:dyDescent="0.3">
      <c r="AC183" s="241"/>
    </row>
    <row r="184" spans="29:29" x14ac:dyDescent="0.3">
      <c r="AC184" s="241"/>
    </row>
    <row r="185" spans="29:29" x14ac:dyDescent="0.3">
      <c r="AC185" s="241"/>
    </row>
    <row r="186" spans="29:29" x14ac:dyDescent="0.3">
      <c r="AC186" s="241"/>
    </row>
    <row r="187" spans="29:29" x14ac:dyDescent="0.3">
      <c r="AC187" s="241"/>
    </row>
    <row r="188" spans="29:29" x14ac:dyDescent="0.3">
      <c r="AC188" s="241"/>
    </row>
    <row r="189" spans="29:29" x14ac:dyDescent="0.3">
      <c r="AC189" s="241"/>
    </row>
    <row r="190" spans="29:29" x14ac:dyDescent="0.3">
      <c r="AC190" s="241"/>
    </row>
    <row r="191" spans="29:29" x14ac:dyDescent="0.3">
      <c r="AC191" s="241"/>
    </row>
    <row r="192" spans="29:29" x14ac:dyDescent="0.3">
      <c r="AC192" s="241"/>
    </row>
    <row r="193" spans="29:29" x14ac:dyDescent="0.3">
      <c r="AC193" s="241"/>
    </row>
    <row r="194" spans="29:29" x14ac:dyDescent="0.3">
      <c r="AC194" s="241"/>
    </row>
    <row r="195" spans="29:29" x14ac:dyDescent="0.3">
      <c r="AC195" s="241"/>
    </row>
    <row r="196" spans="29:29" x14ac:dyDescent="0.3">
      <c r="AC196" s="241"/>
    </row>
    <row r="197" spans="29:29" x14ac:dyDescent="0.3">
      <c r="AC197" s="241"/>
    </row>
    <row r="198" spans="29:29" x14ac:dyDescent="0.3">
      <c r="AC198" s="241"/>
    </row>
    <row r="199" spans="29:29" x14ac:dyDescent="0.3">
      <c r="AC199" s="241"/>
    </row>
    <row r="200" spans="29:29" x14ac:dyDescent="0.3">
      <c r="AC200" s="241"/>
    </row>
    <row r="201" spans="29:29" x14ac:dyDescent="0.3">
      <c r="AC201" s="241"/>
    </row>
    <row r="202" spans="29:29" x14ac:dyDescent="0.3">
      <c r="AC202" s="241"/>
    </row>
    <row r="203" spans="29:29" x14ac:dyDescent="0.3">
      <c r="AC203" s="241"/>
    </row>
    <row r="204" spans="29:29" x14ac:dyDescent="0.3">
      <c r="AC204" s="241"/>
    </row>
    <row r="205" spans="29:29" x14ac:dyDescent="0.3">
      <c r="AC205" s="241"/>
    </row>
    <row r="206" spans="29:29" x14ac:dyDescent="0.3">
      <c r="AC206" s="241"/>
    </row>
    <row r="207" spans="29:29" x14ac:dyDescent="0.3">
      <c r="AC207" s="241"/>
    </row>
    <row r="208" spans="29:29" x14ac:dyDescent="0.3">
      <c r="AC208" s="241"/>
    </row>
    <row r="209" spans="29:29" x14ac:dyDescent="0.3">
      <c r="AC209" s="241"/>
    </row>
    <row r="210" spans="29:29" x14ac:dyDescent="0.3">
      <c r="AC210" s="241"/>
    </row>
    <row r="211" spans="29:29" x14ac:dyDescent="0.3">
      <c r="AC211" s="241"/>
    </row>
    <row r="212" spans="29:29" x14ac:dyDescent="0.3">
      <c r="AC212" s="241"/>
    </row>
    <row r="213" spans="29:29" x14ac:dyDescent="0.3">
      <c r="AC213" s="241"/>
    </row>
    <row r="214" spans="29:29" x14ac:dyDescent="0.3">
      <c r="AC214" s="241"/>
    </row>
    <row r="215" spans="29:29" x14ac:dyDescent="0.3">
      <c r="AC215" s="241"/>
    </row>
    <row r="216" spans="29:29" x14ac:dyDescent="0.3">
      <c r="AC216" s="241"/>
    </row>
    <row r="217" spans="29:29" x14ac:dyDescent="0.3">
      <c r="AC217" s="241"/>
    </row>
    <row r="218" spans="29:29" x14ac:dyDescent="0.3">
      <c r="AC218" s="241"/>
    </row>
    <row r="219" spans="29:29" x14ac:dyDescent="0.3">
      <c r="AC219" s="241"/>
    </row>
    <row r="220" spans="29:29" x14ac:dyDescent="0.3">
      <c r="AC220" s="241"/>
    </row>
    <row r="221" spans="29:29" x14ac:dyDescent="0.3">
      <c r="AC221" s="241"/>
    </row>
    <row r="222" spans="29:29" x14ac:dyDescent="0.3">
      <c r="AC222" s="241"/>
    </row>
    <row r="223" spans="29:29" x14ac:dyDescent="0.3">
      <c r="AC223" s="241"/>
    </row>
    <row r="224" spans="29:29" x14ac:dyDescent="0.3">
      <c r="AC224" s="241"/>
    </row>
    <row r="225" spans="29:29" x14ac:dyDescent="0.3">
      <c r="AC225" s="241"/>
    </row>
    <row r="226" spans="29:29" x14ac:dyDescent="0.3">
      <c r="AC226" s="241"/>
    </row>
    <row r="227" spans="29:29" x14ac:dyDescent="0.3">
      <c r="AC227" s="241"/>
    </row>
    <row r="228" spans="29:29" x14ac:dyDescent="0.3">
      <c r="AC228" s="241"/>
    </row>
    <row r="229" spans="29:29" x14ac:dyDescent="0.3">
      <c r="AC229" s="241"/>
    </row>
    <row r="230" spans="29:29" x14ac:dyDescent="0.3">
      <c r="AC230" s="241"/>
    </row>
    <row r="231" spans="29:29" x14ac:dyDescent="0.3">
      <c r="AC231" s="241"/>
    </row>
    <row r="232" spans="29:29" x14ac:dyDescent="0.3">
      <c r="AC232" s="241"/>
    </row>
    <row r="233" spans="29:29" x14ac:dyDescent="0.3">
      <c r="AC233" s="241"/>
    </row>
    <row r="234" spans="29:29" x14ac:dyDescent="0.3">
      <c r="AC234" s="241"/>
    </row>
    <row r="235" spans="29:29" x14ac:dyDescent="0.3">
      <c r="AC235" s="241"/>
    </row>
    <row r="236" spans="29:29" x14ac:dyDescent="0.3">
      <c r="AC236" s="241"/>
    </row>
    <row r="237" spans="29:29" x14ac:dyDescent="0.3">
      <c r="AC237" s="241"/>
    </row>
    <row r="238" spans="29:29" x14ac:dyDescent="0.3">
      <c r="AC238" s="241"/>
    </row>
    <row r="239" spans="29:29" x14ac:dyDescent="0.3">
      <c r="AC239" s="241"/>
    </row>
    <row r="240" spans="29:29" x14ac:dyDescent="0.3">
      <c r="AC240" s="241"/>
    </row>
    <row r="241" spans="29:29" x14ac:dyDescent="0.3">
      <c r="AC241" s="241"/>
    </row>
    <row r="242" spans="29:29" x14ac:dyDescent="0.3">
      <c r="AC242" s="241"/>
    </row>
    <row r="243" spans="29:29" x14ac:dyDescent="0.3">
      <c r="AC243" s="241"/>
    </row>
    <row r="244" spans="29:29" x14ac:dyDescent="0.3">
      <c r="AC244" s="241"/>
    </row>
    <row r="245" spans="29:29" x14ac:dyDescent="0.3">
      <c r="AC245" s="241"/>
    </row>
    <row r="246" spans="29:29" x14ac:dyDescent="0.3">
      <c r="AC246" s="241"/>
    </row>
    <row r="247" spans="29:29" x14ac:dyDescent="0.3">
      <c r="AC247" s="241"/>
    </row>
    <row r="248" spans="29:29" x14ac:dyDescent="0.3">
      <c r="AC248" s="241"/>
    </row>
    <row r="249" spans="29:29" x14ac:dyDescent="0.3">
      <c r="AC249" s="241"/>
    </row>
    <row r="250" spans="29:29" x14ac:dyDescent="0.3">
      <c r="AC250" s="241"/>
    </row>
    <row r="251" spans="29:29" x14ac:dyDescent="0.3">
      <c r="AC251" s="241"/>
    </row>
    <row r="252" spans="29:29" x14ac:dyDescent="0.3">
      <c r="AC252" s="241"/>
    </row>
    <row r="253" spans="29:29" x14ac:dyDescent="0.3">
      <c r="AC253" s="241"/>
    </row>
    <row r="254" spans="29:29" x14ac:dyDescent="0.3">
      <c r="AC254" s="241"/>
    </row>
    <row r="255" spans="29:29" x14ac:dyDescent="0.3">
      <c r="AC255" s="241"/>
    </row>
    <row r="256" spans="29:29" x14ac:dyDescent="0.3">
      <c r="AC256" s="241"/>
    </row>
    <row r="257" spans="29:29" x14ac:dyDescent="0.3">
      <c r="AC257" s="241"/>
    </row>
    <row r="258" spans="29:29" x14ac:dyDescent="0.3">
      <c r="AC258" s="241"/>
    </row>
    <row r="259" spans="29:29" x14ac:dyDescent="0.3">
      <c r="AC259" s="241"/>
    </row>
    <row r="260" spans="29:29" x14ac:dyDescent="0.3">
      <c r="AC260" s="241"/>
    </row>
    <row r="261" spans="29:29" x14ac:dyDescent="0.3">
      <c r="AC261" s="241"/>
    </row>
    <row r="262" spans="29:29" x14ac:dyDescent="0.3">
      <c r="AC262" s="241"/>
    </row>
    <row r="263" spans="29:29" x14ac:dyDescent="0.3">
      <c r="AC263" s="241"/>
    </row>
    <row r="264" spans="29:29" x14ac:dyDescent="0.3">
      <c r="AC264" s="241"/>
    </row>
    <row r="265" spans="29:29" x14ac:dyDescent="0.3">
      <c r="AC265" s="241"/>
    </row>
    <row r="266" spans="29:29" x14ac:dyDescent="0.3">
      <c r="AC266" s="241"/>
    </row>
    <row r="267" spans="29:29" x14ac:dyDescent="0.3">
      <c r="AC267" s="241"/>
    </row>
    <row r="268" spans="29:29" x14ac:dyDescent="0.3">
      <c r="AC268" s="241"/>
    </row>
    <row r="269" spans="29:29" x14ac:dyDescent="0.3">
      <c r="AC269" s="241"/>
    </row>
    <row r="270" spans="29:29" x14ac:dyDescent="0.3">
      <c r="AC270" s="241"/>
    </row>
    <row r="271" spans="29:29" x14ac:dyDescent="0.3">
      <c r="AC271" s="241"/>
    </row>
    <row r="272" spans="29:29" x14ac:dyDescent="0.3">
      <c r="AC272" s="241"/>
    </row>
    <row r="273" spans="29:29" x14ac:dyDescent="0.3">
      <c r="AC273" s="241"/>
    </row>
    <row r="274" spans="29:29" x14ac:dyDescent="0.3">
      <c r="AC274" s="241"/>
    </row>
    <row r="275" spans="29:29" x14ac:dyDescent="0.3">
      <c r="AC275" s="241"/>
    </row>
    <row r="276" spans="29:29" x14ac:dyDescent="0.3">
      <c r="AC276" s="241"/>
    </row>
    <row r="277" spans="29:29" x14ac:dyDescent="0.3">
      <c r="AC277" s="241"/>
    </row>
    <row r="278" spans="29:29" x14ac:dyDescent="0.3">
      <c r="AC278" s="241"/>
    </row>
    <row r="279" spans="29:29" x14ac:dyDescent="0.3">
      <c r="AC279" s="241"/>
    </row>
    <row r="280" spans="29:29" x14ac:dyDescent="0.3">
      <c r="AC280" s="241"/>
    </row>
    <row r="281" spans="29:29" x14ac:dyDescent="0.3">
      <c r="AC281" s="241"/>
    </row>
    <row r="282" spans="29:29" x14ac:dyDescent="0.3">
      <c r="AC282" s="241"/>
    </row>
    <row r="283" spans="29:29" x14ac:dyDescent="0.3">
      <c r="AC283" s="241"/>
    </row>
    <row r="284" spans="29:29" x14ac:dyDescent="0.3">
      <c r="AC284" s="241"/>
    </row>
    <row r="285" spans="29:29" x14ac:dyDescent="0.3">
      <c r="AC285" s="241"/>
    </row>
    <row r="286" spans="29:29" x14ac:dyDescent="0.3">
      <c r="AC286" s="241"/>
    </row>
    <row r="287" spans="29:29" x14ac:dyDescent="0.3">
      <c r="AC287" s="241"/>
    </row>
    <row r="288" spans="29:29" x14ac:dyDescent="0.3">
      <c r="AC288" s="241"/>
    </row>
    <row r="289" spans="29:29" x14ac:dyDescent="0.3">
      <c r="AC289" s="241"/>
    </row>
    <row r="290" spans="29:29" x14ac:dyDescent="0.3">
      <c r="AC290" s="241"/>
    </row>
    <row r="291" spans="29:29" x14ac:dyDescent="0.3">
      <c r="AC291" s="241"/>
    </row>
    <row r="292" spans="29:29" x14ac:dyDescent="0.3">
      <c r="AC292" s="241"/>
    </row>
    <row r="293" spans="29:29" x14ac:dyDescent="0.3">
      <c r="AC293" s="241"/>
    </row>
    <row r="294" spans="29:29" x14ac:dyDescent="0.3">
      <c r="AC294" s="241"/>
    </row>
    <row r="295" spans="29:29" x14ac:dyDescent="0.3">
      <c r="AC295" s="241"/>
    </row>
    <row r="296" spans="29:29" x14ac:dyDescent="0.3">
      <c r="AC296" s="241"/>
    </row>
    <row r="297" spans="29:29" x14ac:dyDescent="0.3">
      <c r="AC297" s="241"/>
    </row>
    <row r="298" spans="29:29" x14ac:dyDescent="0.3">
      <c r="AC298" s="241"/>
    </row>
    <row r="299" spans="29:29" x14ac:dyDescent="0.3">
      <c r="AC299" s="241"/>
    </row>
    <row r="300" spans="29:29" x14ac:dyDescent="0.3">
      <c r="AC300" s="241"/>
    </row>
    <row r="301" spans="29:29" x14ac:dyDescent="0.3">
      <c r="AC301" s="241"/>
    </row>
    <row r="302" spans="29:29" x14ac:dyDescent="0.3">
      <c r="AC302" s="241"/>
    </row>
    <row r="303" spans="29:29" x14ac:dyDescent="0.3">
      <c r="AC303" s="241"/>
    </row>
    <row r="304" spans="29:29" x14ac:dyDescent="0.3">
      <c r="AC304" s="241"/>
    </row>
    <row r="305" spans="29:29" x14ac:dyDescent="0.3">
      <c r="AC305" s="241"/>
    </row>
    <row r="306" spans="29:29" x14ac:dyDescent="0.3">
      <c r="AC306" s="241"/>
    </row>
    <row r="307" spans="29:29" x14ac:dyDescent="0.3">
      <c r="AC307" s="241"/>
    </row>
    <row r="308" spans="29:29" x14ac:dyDescent="0.3">
      <c r="AC308" s="241"/>
    </row>
    <row r="309" spans="29:29" x14ac:dyDescent="0.3">
      <c r="AC309" s="241"/>
    </row>
    <row r="310" spans="29:29" x14ac:dyDescent="0.3">
      <c r="AC310" s="241"/>
    </row>
    <row r="311" spans="29:29" x14ac:dyDescent="0.3">
      <c r="AC311" s="241"/>
    </row>
    <row r="312" spans="29:29" x14ac:dyDescent="0.3">
      <c r="AC312" s="241"/>
    </row>
    <row r="313" spans="29:29" x14ac:dyDescent="0.3">
      <c r="AC313" s="241"/>
    </row>
    <row r="314" spans="29:29" x14ac:dyDescent="0.3">
      <c r="AC314" s="241"/>
    </row>
    <row r="315" spans="29:29" x14ac:dyDescent="0.3">
      <c r="AC315" s="241"/>
    </row>
    <row r="316" spans="29:29" x14ac:dyDescent="0.3">
      <c r="AC316" s="241"/>
    </row>
    <row r="317" spans="29:29" x14ac:dyDescent="0.3">
      <c r="AC317" s="241"/>
    </row>
    <row r="318" spans="29:29" x14ac:dyDescent="0.3">
      <c r="AC318" s="241"/>
    </row>
    <row r="319" spans="29:29" x14ac:dyDescent="0.3">
      <c r="AC319" s="241"/>
    </row>
    <row r="320" spans="29:29" x14ac:dyDescent="0.3">
      <c r="AC320" s="241"/>
    </row>
    <row r="321" spans="29:29" x14ac:dyDescent="0.3">
      <c r="AC321" s="241"/>
    </row>
    <row r="322" spans="29:29" x14ac:dyDescent="0.3">
      <c r="AC322" s="241"/>
    </row>
    <row r="323" spans="29:29" x14ac:dyDescent="0.3">
      <c r="AC323" s="241"/>
    </row>
    <row r="324" spans="29:29" x14ac:dyDescent="0.3">
      <c r="AC324" s="241"/>
    </row>
    <row r="325" spans="29:29" x14ac:dyDescent="0.3">
      <c r="AC325" s="241"/>
    </row>
    <row r="326" spans="29:29" x14ac:dyDescent="0.3">
      <c r="AC326" s="241"/>
    </row>
    <row r="327" spans="29:29" x14ac:dyDescent="0.3">
      <c r="AC327" s="241"/>
    </row>
    <row r="328" spans="29:29" x14ac:dyDescent="0.3">
      <c r="AC328" s="241"/>
    </row>
    <row r="329" spans="29:29" x14ac:dyDescent="0.3">
      <c r="AC329" s="241"/>
    </row>
    <row r="330" spans="29:29" x14ac:dyDescent="0.3">
      <c r="AC330" s="241"/>
    </row>
    <row r="331" spans="29:29" x14ac:dyDescent="0.3">
      <c r="AC331" s="241"/>
    </row>
    <row r="332" spans="29:29" x14ac:dyDescent="0.3">
      <c r="AC332" s="241"/>
    </row>
    <row r="333" spans="29:29" x14ac:dyDescent="0.3">
      <c r="AC333" s="241"/>
    </row>
    <row r="334" spans="29:29" x14ac:dyDescent="0.3">
      <c r="AC334" s="241"/>
    </row>
    <row r="335" spans="29:29" x14ac:dyDescent="0.3">
      <c r="AC335" s="241"/>
    </row>
    <row r="336" spans="29:29" x14ac:dyDescent="0.3">
      <c r="AC336" s="241"/>
    </row>
    <row r="337" spans="29:29" x14ac:dyDescent="0.3">
      <c r="AC337" s="241"/>
    </row>
    <row r="338" spans="29:29" x14ac:dyDescent="0.3">
      <c r="AC338" s="241"/>
    </row>
    <row r="339" spans="29:29" x14ac:dyDescent="0.3">
      <c r="AC339" s="241"/>
    </row>
    <row r="340" spans="29:29" x14ac:dyDescent="0.3">
      <c r="AC340" s="241"/>
    </row>
    <row r="341" spans="29:29" x14ac:dyDescent="0.3">
      <c r="AC341" s="241"/>
    </row>
    <row r="342" spans="29:29" x14ac:dyDescent="0.3">
      <c r="AC342" s="241"/>
    </row>
    <row r="343" spans="29:29" x14ac:dyDescent="0.3">
      <c r="AC343" s="241"/>
    </row>
    <row r="344" spans="29:29" x14ac:dyDescent="0.3">
      <c r="AC344" s="241"/>
    </row>
    <row r="345" spans="29:29" x14ac:dyDescent="0.3">
      <c r="AC345" s="241"/>
    </row>
    <row r="346" spans="29:29" x14ac:dyDescent="0.3">
      <c r="AC346" s="241"/>
    </row>
    <row r="347" spans="29:29" x14ac:dyDescent="0.3">
      <c r="AC347" s="241"/>
    </row>
    <row r="348" spans="29:29" x14ac:dyDescent="0.3">
      <c r="AC348" s="241"/>
    </row>
    <row r="349" spans="29:29" x14ac:dyDescent="0.3">
      <c r="AC349" s="241"/>
    </row>
    <row r="350" spans="29:29" x14ac:dyDescent="0.3">
      <c r="AC350" s="241"/>
    </row>
    <row r="351" spans="29:29" x14ac:dyDescent="0.3">
      <c r="AC351" s="241"/>
    </row>
    <row r="352" spans="29:29" x14ac:dyDescent="0.3">
      <c r="AC352" s="241"/>
    </row>
    <row r="353" spans="29:29" x14ac:dyDescent="0.3">
      <c r="AC353" s="241"/>
    </row>
    <row r="354" spans="29:29" x14ac:dyDescent="0.3">
      <c r="AC354" s="241"/>
    </row>
    <row r="355" spans="29:29" x14ac:dyDescent="0.3">
      <c r="AC355" s="241"/>
    </row>
    <row r="356" spans="29:29" x14ac:dyDescent="0.3">
      <c r="AC356" s="241"/>
    </row>
    <row r="357" spans="29:29" x14ac:dyDescent="0.3">
      <c r="AC357" s="241"/>
    </row>
    <row r="358" spans="29:29" x14ac:dyDescent="0.3">
      <c r="AC358" s="241"/>
    </row>
    <row r="359" spans="29:29" x14ac:dyDescent="0.3">
      <c r="AC359" s="241"/>
    </row>
    <row r="360" spans="29:29" x14ac:dyDescent="0.3">
      <c r="AC360" s="241"/>
    </row>
    <row r="361" spans="29:29" x14ac:dyDescent="0.3">
      <c r="AC361" s="241"/>
    </row>
    <row r="362" spans="29:29" x14ac:dyDescent="0.3">
      <c r="AC362" s="241"/>
    </row>
    <row r="363" spans="29:29" x14ac:dyDescent="0.3">
      <c r="AC363" s="241"/>
    </row>
    <row r="364" spans="29:29" x14ac:dyDescent="0.3">
      <c r="AC364" s="241"/>
    </row>
    <row r="365" spans="29:29" x14ac:dyDescent="0.3">
      <c r="AC365" s="241"/>
    </row>
    <row r="366" spans="29:29" x14ac:dyDescent="0.3">
      <c r="AC366" s="241"/>
    </row>
    <row r="367" spans="29:29" x14ac:dyDescent="0.3">
      <c r="AC367" s="241"/>
    </row>
    <row r="368" spans="29:29" x14ac:dyDescent="0.3">
      <c r="AC368" s="241"/>
    </row>
    <row r="369" spans="29:29" x14ac:dyDescent="0.3">
      <c r="AC369" s="241"/>
    </row>
    <row r="370" spans="29:29" x14ac:dyDescent="0.3">
      <c r="AC370" s="241"/>
    </row>
    <row r="371" spans="29:29" x14ac:dyDescent="0.3">
      <c r="AC371" s="241"/>
    </row>
    <row r="372" spans="29:29" x14ac:dyDescent="0.3">
      <c r="AC372" s="241"/>
    </row>
    <row r="373" spans="29:29" x14ac:dyDescent="0.3">
      <c r="AC373" s="241"/>
    </row>
    <row r="374" spans="29:29" x14ac:dyDescent="0.3">
      <c r="AC374" s="241"/>
    </row>
    <row r="375" spans="29:29" x14ac:dyDescent="0.3">
      <c r="AC375" s="241"/>
    </row>
    <row r="376" spans="29:29" x14ac:dyDescent="0.3">
      <c r="AC376" s="241"/>
    </row>
    <row r="377" spans="29:29" x14ac:dyDescent="0.3">
      <c r="AC377" s="241"/>
    </row>
    <row r="378" spans="29:29" x14ac:dyDescent="0.3">
      <c r="AC378" s="241"/>
    </row>
    <row r="379" spans="29:29" x14ac:dyDescent="0.3">
      <c r="AC379" s="241"/>
    </row>
    <row r="380" spans="29:29" x14ac:dyDescent="0.3">
      <c r="AC380" s="241"/>
    </row>
    <row r="381" spans="29:29" x14ac:dyDescent="0.3">
      <c r="AC381" s="241"/>
    </row>
    <row r="382" spans="29:29" x14ac:dyDescent="0.3">
      <c r="AC382" s="241"/>
    </row>
    <row r="383" spans="29:29" x14ac:dyDescent="0.3">
      <c r="AC383" s="241"/>
    </row>
    <row r="384" spans="29:29" x14ac:dyDescent="0.3">
      <c r="AC384" s="241"/>
    </row>
    <row r="385" spans="29:29" x14ac:dyDescent="0.3">
      <c r="AC385" s="241"/>
    </row>
    <row r="386" spans="29:29" x14ac:dyDescent="0.3">
      <c r="AC386" s="241"/>
    </row>
    <row r="387" spans="29:29" x14ac:dyDescent="0.3">
      <c r="AC387" s="241"/>
    </row>
    <row r="388" spans="29:29" x14ac:dyDescent="0.3">
      <c r="AC388" s="241"/>
    </row>
    <row r="389" spans="29:29" x14ac:dyDescent="0.3">
      <c r="AC389" s="241"/>
    </row>
    <row r="390" spans="29:29" x14ac:dyDescent="0.3">
      <c r="AC390" s="241"/>
    </row>
    <row r="391" spans="29:29" x14ac:dyDescent="0.3">
      <c r="AC391" s="241"/>
    </row>
    <row r="392" spans="29:29" x14ac:dyDescent="0.3">
      <c r="AC392" s="241"/>
    </row>
    <row r="393" spans="29:29" x14ac:dyDescent="0.3">
      <c r="AC393" s="241"/>
    </row>
    <row r="394" spans="29:29" x14ac:dyDescent="0.3">
      <c r="AC394" s="241"/>
    </row>
    <row r="395" spans="29:29" x14ac:dyDescent="0.3">
      <c r="AC395" s="241"/>
    </row>
    <row r="396" spans="29:29" x14ac:dyDescent="0.3">
      <c r="AC396" s="241"/>
    </row>
    <row r="397" spans="29:29" x14ac:dyDescent="0.3">
      <c r="AC397" s="241"/>
    </row>
    <row r="398" spans="29:29" x14ac:dyDescent="0.3">
      <c r="AC398" s="241"/>
    </row>
    <row r="399" spans="29:29" x14ac:dyDescent="0.3">
      <c r="AC399" s="241"/>
    </row>
    <row r="400" spans="29:29" x14ac:dyDescent="0.3">
      <c r="AC400" s="241"/>
    </row>
    <row r="401" spans="29:29" x14ac:dyDescent="0.3">
      <c r="AC401" s="241"/>
    </row>
    <row r="402" spans="29:29" x14ac:dyDescent="0.3">
      <c r="AC402" s="241"/>
    </row>
    <row r="403" spans="29:29" x14ac:dyDescent="0.3">
      <c r="AC403" s="241"/>
    </row>
    <row r="404" spans="29:29" x14ac:dyDescent="0.3">
      <c r="AC404" s="241"/>
    </row>
    <row r="405" spans="29:29" x14ac:dyDescent="0.3">
      <c r="AC405" s="241"/>
    </row>
    <row r="406" spans="29:29" x14ac:dyDescent="0.3">
      <c r="AC406" s="241"/>
    </row>
    <row r="407" spans="29:29" x14ac:dyDescent="0.3">
      <c r="AC407" s="241"/>
    </row>
    <row r="408" spans="29:29" x14ac:dyDescent="0.3">
      <c r="AC408" s="241"/>
    </row>
    <row r="409" spans="29:29" x14ac:dyDescent="0.3">
      <c r="AC409" s="241"/>
    </row>
    <row r="410" spans="29:29" x14ac:dyDescent="0.3">
      <c r="AC410" s="241"/>
    </row>
    <row r="411" spans="29:29" x14ac:dyDescent="0.3">
      <c r="AC411" s="241"/>
    </row>
    <row r="412" spans="29:29" x14ac:dyDescent="0.3">
      <c r="AC412" s="241"/>
    </row>
    <row r="413" spans="29:29" x14ac:dyDescent="0.3">
      <c r="AC413" s="241"/>
    </row>
    <row r="414" spans="29:29" x14ac:dyDescent="0.3">
      <c r="AC414" s="241"/>
    </row>
    <row r="415" spans="29:29" x14ac:dyDescent="0.3">
      <c r="AC415" s="241"/>
    </row>
    <row r="416" spans="29:29" x14ac:dyDescent="0.3">
      <c r="AC416" s="241"/>
    </row>
    <row r="417" spans="29:29" x14ac:dyDescent="0.3">
      <c r="AC417" s="241"/>
    </row>
    <row r="418" spans="29:29" x14ac:dyDescent="0.3">
      <c r="AC418" s="241"/>
    </row>
    <row r="419" spans="29:29" x14ac:dyDescent="0.3">
      <c r="AC419" s="241"/>
    </row>
    <row r="420" spans="29:29" x14ac:dyDescent="0.3">
      <c r="AC420" s="241"/>
    </row>
    <row r="421" spans="29:29" x14ac:dyDescent="0.3">
      <c r="AC421" s="241"/>
    </row>
    <row r="422" spans="29:29" x14ac:dyDescent="0.3">
      <c r="AC422" s="241"/>
    </row>
    <row r="423" spans="29:29" x14ac:dyDescent="0.3">
      <c r="AC423" s="241"/>
    </row>
    <row r="424" spans="29:29" x14ac:dyDescent="0.3">
      <c r="AC424" s="241"/>
    </row>
    <row r="425" spans="29:29" x14ac:dyDescent="0.3">
      <c r="AC425" s="241"/>
    </row>
    <row r="426" spans="29:29" x14ac:dyDescent="0.3">
      <c r="AC426" s="241"/>
    </row>
    <row r="427" spans="29:29" x14ac:dyDescent="0.3">
      <c r="AC427" s="241"/>
    </row>
    <row r="428" spans="29:29" x14ac:dyDescent="0.3">
      <c r="AC428" s="241"/>
    </row>
    <row r="429" spans="29:29" x14ac:dyDescent="0.3">
      <c r="AC429" s="241"/>
    </row>
    <row r="430" spans="29:29" x14ac:dyDescent="0.3">
      <c r="AC430" s="241"/>
    </row>
    <row r="431" spans="29:29" x14ac:dyDescent="0.3">
      <c r="AC431" s="241"/>
    </row>
    <row r="432" spans="29:29" x14ac:dyDescent="0.3">
      <c r="AC432" s="241"/>
    </row>
    <row r="433" spans="29:29" x14ac:dyDescent="0.3">
      <c r="AC433" s="241"/>
    </row>
    <row r="434" spans="29:29" x14ac:dyDescent="0.3">
      <c r="AC434" s="241"/>
    </row>
    <row r="435" spans="29:29" x14ac:dyDescent="0.3">
      <c r="AC435" s="241"/>
    </row>
    <row r="436" spans="29:29" x14ac:dyDescent="0.3">
      <c r="AC436" s="241"/>
    </row>
    <row r="437" spans="29:29" x14ac:dyDescent="0.3">
      <c r="AC437" s="241"/>
    </row>
    <row r="438" spans="29:29" x14ac:dyDescent="0.3">
      <c r="AC438" s="241"/>
    </row>
    <row r="439" spans="29:29" x14ac:dyDescent="0.3">
      <c r="AC439" s="241"/>
    </row>
    <row r="440" spans="29:29" x14ac:dyDescent="0.3">
      <c r="AC440" s="241"/>
    </row>
    <row r="441" spans="29:29" x14ac:dyDescent="0.3">
      <c r="AC441" s="241"/>
    </row>
    <row r="442" spans="29:29" x14ac:dyDescent="0.3">
      <c r="AC442" s="241"/>
    </row>
    <row r="443" spans="29:29" x14ac:dyDescent="0.3">
      <c r="AC443" s="241"/>
    </row>
    <row r="444" spans="29:29" x14ac:dyDescent="0.3">
      <c r="AC444" s="241"/>
    </row>
    <row r="445" spans="29:29" x14ac:dyDescent="0.3">
      <c r="AC445" s="241"/>
    </row>
    <row r="446" spans="29:29" x14ac:dyDescent="0.3">
      <c r="AC446" s="241"/>
    </row>
    <row r="447" spans="29:29" x14ac:dyDescent="0.3">
      <c r="AC447" s="241"/>
    </row>
    <row r="448" spans="29:29" x14ac:dyDescent="0.3">
      <c r="AC448" s="241"/>
    </row>
    <row r="449" spans="29:29" x14ac:dyDescent="0.3">
      <c r="AC449" s="241"/>
    </row>
    <row r="450" spans="29:29" x14ac:dyDescent="0.3">
      <c r="AC450" s="241"/>
    </row>
    <row r="451" spans="29:29" x14ac:dyDescent="0.3">
      <c r="AC451" s="241"/>
    </row>
    <row r="452" spans="29:29" x14ac:dyDescent="0.3">
      <c r="AC452" s="241"/>
    </row>
    <row r="453" spans="29:29" x14ac:dyDescent="0.3">
      <c r="AC453" s="241"/>
    </row>
    <row r="454" spans="29:29" x14ac:dyDescent="0.3">
      <c r="AC454" s="241"/>
    </row>
    <row r="455" spans="29:29" x14ac:dyDescent="0.3">
      <c r="AC455" s="241"/>
    </row>
    <row r="456" spans="29:29" x14ac:dyDescent="0.3">
      <c r="AC456" s="241"/>
    </row>
    <row r="457" spans="29:29" x14ac:dyDescent="0.3">
      <c r="AC457" s="241"/>
    </row>
    <row r="458" spans="29:29" x14ac:dyDescent="0.3">
      <c r="AC458" s="241"/>
    </row>
    <row r="459" spans="29:29" x14ac:dyDescent="0.3">
      <c r="AC459" s="241"/>
    </row>
    <row r="460" spans="29:29" x14ac:dyDescent="0.3">
      <c r="AC460" s="241"/>
    </row>
    <row r="461" spans="29:29" x14ac:dyDescent="0.3">
      <c r="AC461" s="241"/>
    </row>
    <row r="462" spans="29:29" x14ac:dyDescent="0.3">
      <c r="AC462" s="241"/>
    </row>
    <row r="463" spans="29:29" x14ac:dyDescent="0.3">
      <c r="AC463" s="241"/>
    </row>
    <row r="464" spans="29:29" x14ac:dyDescent="0.3">
      <c r="AC464" s="241"/>
    </row>
    <row r="465" spans="29:29" x14ac:dyDescent="0.3">
      <c r="AC465" s="241"/>
    </row>
    <row r="466" spans="29:29" x14ac:dyDescent="0.3">
      <c r="AC466" s="241"/>
    </row>
    <row r="467" spans="29:29" x14ac:dyDescent="0.3">
      <c r="AC467" s="241"/>
    </row>
    <row r="468" spans="29:29" x14ac:dyDescent="0.3">
      <c r="AC468" s="241"/>
    </row>
    <row r="469" spans="29:29" x14ac:dyDescent="0.3">
      <c r="AC469" s="241"/>
    </row>
    <row r="470" spans="29:29" x14ac:dyDescent="0.3">
      <c r="AC470" s="241"/>
    </row>
    <row r="471" spans="29:29" x14ac:dyDescent="0.3">
      <c r="AC471" s="241"/>
    </row>
    <row r="472" spans="29:29" x14ac:dyDescent="0.3">
      <c r="AC472" s="241"/>
    </row>
    <row r="473" spans="29:29" x14ac:dyDescent="0.3">
      <c r="AC473" s="241"/>
    </row>
    <row r="474" spans="29:29" x14ac:dyDescent="0.3">
      <c r="AC474" s="241"/>
    </row>
    <row r="475" spans="29:29" x14ac:dyDescent="0.3">
      <c r="AC475" s="241"/>
    </row>
    <row r="476" spans="29:29" x14ac:dyDescent="0.3">
      <c r="AC476" s="241"/>
    </row>
    <row r="477" spans="29:29" x14ac:dyDescent="0.3">
      <c r="AC477" s="241"/>
    </row>
    <row r="478" spans="29:29" x14ac:dyDescent="0.3">
      <c r="AC478" s="241"/>
    </row>
    <row r="479" spans="29:29" x14ac:dyDescent="0.3">
      <c r="AC479" s="241"/>
    </row>
    <row r="480" spans="29:29" x14ac:dyDescent="0.3">
      <c r="AC480" s="241"/>
    </row>
    <row r="481" spans="29:29" x14ac:dyDescent="0.3">
      <c r="AC481" s="241"/>
    </row>
    <row r="482" spans="29:29" x14ac:dyDescent="0.3">
      <c r="AC482" s="241"/>
    </row>
    <row r="483" spans="29:29" x14ac:dyDescent="0.3">
      <c r="AC483" s="241"/>
    </row>
    <row r="484" spans="29:29" x14ac:dyDescent="0.3">
      <c r="AC484" s="241"/>
    </row>
    <row r="485" spans="29:29" x14ac:dyDescent="0.3">
      <c r="AC485" s="241"/>
    </row>
    <row r="486" spans="29:29" x14ac:dyDescent="0.3">
      <c r="AC486" s="241"/>
    </row>
    <row r="487" spans="29:29" x14ac:dyDescent="0.3">
      <c r="AC487" s="241"/>
    </row>
    <row r="488" spans="29:29" x14ac:dyDescent="0.3">
      <c r="AC488" s="241"/>
    </row>
    <row r="489" spans="29:29" x14ac:dyDescent="0.3">
      <c r="AC489" s="241"/>
    </row>
    <row r="490" spans="29:29" x14ac:dyDescent="0.3">
      <c r="AC490" s="241"/>
    </row>
    <row r="491" spans="29:29" x14ac:dyDescent="0.3">
      <c r="AC491" s="241"/>
    </row>
    <row r="492" spans="29:29" x14ac:dyDescent="0.3">
      <c r="AC492" s="241"/>
    </row>
    <row r="493" spans="29:29" x14ac:dyDescent="0.3">
      <c r="AC493" s="241"/>
    </row>
    <row r="494" spans="29:29" x14ac:dyDescent="0.3">
      <c r="AC494" s="241"/>
    </row>
    <row r="495" spans="29:29" x14ac:dyDescent="0.3">
      <c r="AC495" s="241"/>
    </row>
    <row r="496" spans="29:29" x14ac:dyDescent="0.3">
      <c r="AC496" s="241"/>
    </row>
    <row r="497" spans="29:29" x14ac:dyDescent="0.3">
      <c r="AC497" s="241"/>
    </row>
    <row r="498" spans="29:29" x14ac:dyDescent="0.3">
      <c r="AC498" s="241"/>
    </row>
    <row r="499" spans="29:29" x14ac:dyDescent="0.3">
      <c r="AC499" s="241"/>
    </row>
    <row r="500" spans="29:29" x14ac:dyDescent="0.3">
      <c r="AC500" s="241"/>
    </row>
    <row r="501" spans="29:29" x14ac:dyDescent="0.3">
      <c r="AC501" s="241"/>
    </row>
    <row r="502" spans="29:29" x14ac:dyDescent="0.3">
      <c r="AC502" s="241"/>
    </row>
    <row r="503" spans="29:29" x14ac:dyDescent="0.3">
      <c r="AC503" s="241"/>
    </row>
    <row r="504" spans="29:29" x14ac:dyDescent="0.3">
      <c r="AC504" s="241"/>
    </row>
    <row r="505" spans="29:29" x14ac:dyDescent="0.3">
      <c r="AC505" s="241"/>
    </row>
    <row r="506" spans="29:29" x14ac:dyDescent="0.3">
      <c r="AC506" s="241"/>
    </row>
    <row r="507" spans="29:29" x14ac:dyDescent="0.3">
      <c r="AC507" s="241"/>
    </row>
    <row r="508" spans="29:29" x14ac:dyDescent="0.3">
      <c r="AC508" s="241"/>
    </row>
    <row r="509" spans="29:29" x14ac:dyDescent="0.3">
      <c r="AC509" s="241"/>
    </row>
    <row r="510" spans="29:29" x14ac:dyDescent="0.3">
      <c r="AC510" s="241"/>
    </row>
    <row r="511" spans="29:29" x14ac:dyDescent="0.3">
      <c r="AC511" s="241"/>
    </row>
    <row r="512" spans="29:29" x14ac:dyDescent="0.3">
      <c r="AC512" s="241"/>
    </row>
    <row r="513" spans="29:29" x14ac:dyDescent="0.3">
      <c r="AC513" s="241"/>
    </row>
    <row r="514" spans="29:29" x14ac:dyDescent="0.3">
      <c r="AC514" s="241"/>
    </row>
    <row r="515" spans="29:29" x14ac:dyDescent="0.3">
      <c r="AC515" s="241"/>
    </row>
    <row r="516" spans="29:29" x14ac:dyDescent="0.3">
      <c r="AC516" s="241"/>
    </row>
    <row r="517" spans="29:29" x14ac:dyDescent="0.3">
      <c r="AC517" s="241"/>
    </row>
    <row r="518" spans="29:29" x14ac:dyDescent="0.3">
      <c r="AC518" s="241"/>
    </row>
    <row r="519" spans="29:29" x14ac:dyDescent="0.3">
      <c r="AC519" s="241"/>
    </row>
    <row r="520" spans="29:29" x14ac:dyDescent="0.3">
      <c r="AC520" s="241"/>
    </row>
    <row r="521" spans="29:29" x14ac:dyDescent="0.3">
      <c r="AC521" s="241"/>
    </row>
    <row r="522" spans="29:29" x14ac:dyDescent="0.3">
      <c r="AC522" s="241"/>
    </row>
    <row r="523" spans="29:29" x14ac:dyDescent="0.3">
      <c r="AC523" s="241"/>
    </row>
    <row r="524" spans="29:29" x14ac:dyDescent="0.3">
      <c r="AC524" s="241"/>
    </row>
    <row r="525" spans="29:29" x14ac:dyDescent="0.3">
      <c r="AC525" s="241"/>
    </row>
    <row r="526" spans="29:29" x14ac:dyDescent="0.3">
      <c r="AC526" s="241"/>
    </row>
    <row r="527" spans="29:29" x14ac:dyDescent="0.3">
      <c r="AC527" s="241"/>
    </row>
    <row r="528" spans="29:29" x14ac:dyDescent="0.3">
      <c r="AC528" s="241"/>
    </row>
    <row r="529" spans="29:29" x14ac:dyDescent="0.3">
      <c r="AC529" s="241"/>
    </row>
    <row r="530" spans="29:29" x14ac:dyDescent="0.3">
      <c r="AC530" s="241"/>
    </row>
    <row r="531" spans="29:29" x14ac:dyDescent="0.3">
      <c r="AC531" s="241"/>
    </row>
    <row r="532" spans="29:29" x14ac:dyDescent="0.3">
      <c r="AC532" s="241"/>
    </row>
    <row r="533" spans="29:29" x14ac:dyDescent="0.3">
      <c r="AC533" s="241"/>
    </row>
    <row r="534" spans="29:29" x14ac:dyDescent="0.3">
      <c r="AC534" s="241"/>
    </row>
    <row r="535" spans="29:29" x14ac:dyDescent="0.3">
      <c r="AC535" s="241"/>
    </row>
    <row r="536" spans="29:29" x14ac:dyDescent="0.3">
      <c r="AC536" s="241"/>
    </row>
    <row r="537" spans="29:29" x14ac:dyDescent="0.3">
      <c r="AC537" s="241"/>
    </row>
    <row r="538" spans="29:29" x14ac:dyDescent="0.3">
      <c r="AC538" s="241"/>
    </row>
    <row r="539" spans="29:29" x14ac:dyDescent="0.3">
      <c r="AC539" s="241"/>
    </row>
    <row r="540" spans="29:29" x14ac:dyDescent="0.3">
      <c r="AC540" s="241"/>
    </row>
    <row r="541" spans="29:29" x14ac:dyDescent="0.3">
      <c r="AC541" s="241"/>
    </row>
    <row r="542" spans="29:29" x14ac:dyDescent="0.3">
      <c r="AC542" s="241"/>
    </row>
    <row r="543" spans="29:29" x14ac:dyDescent="0.3">
      <c r="AC543" s="241"/>
    </row>
    <row r="544" spans="29:29" x14ac:dyDescent="0.3">
      <c r="AC544" s="241"/>
    </row>
    <row r="545" spans="29:29" x14ac:dyDescent="0.3">
      <c r="AC545" s="241"/>
    </row>
    <row r="546" spans="29:29" x14ac:dyDescent="0.3">
      <c r="AC546" s="241"/>
    </row>
    <row r="547" spans="29:29" x14ac:dyDescent="0.3">
      <c r="AC547" s="241"/>
    </row>
    <row r="548" spans="29:29" x14ac:dyDescent="0.3">
      <c r="AC548" s="241"/>
    </row>
    <row r="549" spans="29:29" x14ac:dyDescent="0.3">
      <c r="AC549" s="241"/>
    </row>
    <row r="550" spans="29:29" x14ac:dyDescent="0.3">
      <c r="AC550" s="241"/>
    </row>
    <row r="551" spans="29:29" x14ac:dyDescent="0.3">
      <c r="AC551" s="241"/>
    </row>
    <row r="552" spans="29:29" x14ac:dyDescent="0.3">
      <c r="AC552" s="241"/>
    </row>
    <row r="553" spans="29:29" x14ac:dyDescent="0.3">
      <c r="AC553" s="241"/>
    </row>
    <row r="554" spans="29:29" x14ac:dyDescent="0.3">
      <c r="AC554" s="241"/>
    </row>
    <row r="555" spans="29:29" x14ac:dyDescent="0.3">
      <c r="AC555" s="241"/>
    </row>
    <row r="556" spans="29:29" x14ac:dyDescent="0.3">
      <c r="AC556" s="241"/>
    </row>
    <row r="557" spans="29:29" x14ac:dyDescent="0.3">
      <c r="AC557" s="241"/>
    </row>
    <row r="558" spans="29:29" x14ac:dyDescent="0.3">
      <c r="AC558" s="241"/>
    </row>
    <row r="559" spans="29:29" x14ac:dyDescent="0.3">
      <c r="AC559" s="241"/>
    </row>
    <row r="560" spans="29:29" x14ac:dyDescent="0.3">
      <c r="AC560" s="241"/>
    </row>
    <row r="561" spans="29:29" x14ac:dyDescent="0.3">
      <c r="AC561" s="241"/>
    </row>
    <row r="562" spans="29:29" x14ac:dyDescent="0.3">
      <c r="AC562" s="241"/>
    </row>
    <row r="563" spans="29:29" x14ac:dyDescent="0.3">
      <c r="AC563" s="241"/>
    </row>
    <row r="564" spans="29:29" x14ac:dyDescent="0.3">
      <c r="AC564" s="241"/>
    </row>
    <row r="565" spans="29:29" x14ac:dyDescent="0.3">
      <c r="AC565" s="241"/>
    </row>
    <row r="566" spans="29:29" x14ac:dyDescent="0.3">
      <c r="AC566" s="241"/>
    </row>
    <row r="567" spans="29:29" x14ac:dyDescent="0.3">
      <c r="AC567" s="241"/>
    </row>
    <row r="568" spans="29:29" x14ac:dyDescent="0.3">
      <c r="AC568" s="241"/>
    </row>
    <row r="569" spans="29:29" x14ac:dyDescent="0.3">
      <c r="AC569" s="241"/>
    </row>
    <row r="570" spans="29:29" x14ac:dyDescent="0.3">
      <c r="AC570" s="241"/>
    </row>
    <row r="571" spans="29:29" x14ac:dyDescent="0.3">
      <c r="AC571" s="241"/>
    </row>
    <row r="572" spans="29:29" x14ac:dyDescent="0.3">
      <c r="AC572" s="241"/>
    </row>
    <row r="573" spans="29:29" x14ac:dyDescent="0.3">
      <c r="AC573" s="241"/>
    </row>
    <row r="574" spans="29:29" x14ac:dyDescent="0.3">
      <c r="AC574" s="241"/>
    </row>
    <row r="575" spans="29:29" x14ac:dyDescent="0.3">
      <c r="AC575" s="241"/>
    </row>
    <row r="576" spans="29:29" x14ac:dyDescent="0.3">
      <c r="AC576" s="241"/>
    </row>
    <row r="577" spans="29:29" x14ac:dyDescent="0.3">
      <c r="AC577" s="241"/>
    </row>
    <row r="578" spans="29:29" x14ac:dyDescent="0.3">
      <c r="AC578" s="241"/>
    </row>
    <row r="579" spans="29:29" x14ac:dyDescent="0.3">
      <c r="AC579" s="241"/>
    </row>
    <row r="580" spans="29:29" x14ac:dyDescent="0.3">
      <c r="AC580" s="241"/>
    </row>
    <row r="581" spans="29:29" x14ac:dyDescent="0.3">
      <c r="AC581" s="241"/>
    </row>
    <row r="582" spans="29:29" x14ac:dyDescent="0.3">
      <c r="AC582" s="241"/>
    </row>
    <row r="583" spans="29:29" x14ac:dyDescent="0.3">
      <c r="AC583" s="241"/>
    </row>
    <row r="584" spans="29:29" x14ac:dyDescent="0.3">
      <c r="AC584" s="241"/>
    </row>
    <row r="585" spans="29:29" x14ac:dyDescent="0.3">
      <c r="AC585" s="241"/>
    </row>
    <row r="586" spans="29:29" x14ac:dyDescent="0.3">
      <c r="AC586" s="241"/>
    </row>
    <row r="587" spans="29:29" x14ac:dyDescent="0.3">
      <c r="AC587" s="241"/>
    </row>
    <row r="588" spans="29:29" x14ac:dyDescent="0.3">
      <c r="AC588" s="241"/>
    </row>
    <row r="589" spans="29:29" x14ac:dyDescent="0.3">
      <c r="AC589" s="241"/>
    </row>
    <row r="590" spans="29:29" x14ac:dyDescent="0.3">
      <c r="AC590" s="241"/>
    </row>
    <row r="591" spans="29:29" x14ac:dyDescent="0.3">
      <c r="AC591" s="241"/>
    </row>
    <row r="592" spans="29:29" x14ac:dyDescent="0.3">
      <c r="AC592" s="241"/>
    </row>
    <row r="593" spans="29:29" x14ac:dyDescent="0.3">
      <c r="AC593" s="241"/>
    </row>
    <row r="594" spans="29:29" x14ac:dyDescent="0.3">
      <c r="AC594" s="241"/>
    </row>
    <row r="595" spans="29:29" x14ac:dyDescent="0.3">
      <c r="AC595" s="241"/>
    </row>
    <row r="596" spans="29:29" x14ac:dyDescent="0.3">
      <c r="AC596" s="241"/>
    </row>
    <row r="597" spans="29:29" x14ac:dyDescent="0.3">
      <c r="AC597" s="241"/>
    </row>
    <row r="598" spans="29:29" x14ac:dyDescent="0.3">
      <c r="AC598" s="241"/>
    </row>
    <row r="599" spans="29:29" x14ac:dyDescent="0.3">
      <c r="AC599" s="241"/>
    </row>
    <row r="600" spans="29:29" x14ac:dyDescent="0.3">
      <c r="AC600" s="241"/>
    </row>
    <row r="601" spans="29:29" x14ac:dyDescent="0.3">
      <c r="AC601" s="241"/>
    </row>
    <row r="602" spans="29:29" x14ac:dyDescent="0.3">
      <c r="AC602" s="241"/>
    </row>
    <row r="603" spans="29:29" x14ac:dyDescent="0.3">
      <c r="AC603" s="241"/>
    </row>
    <row r="604" spans="29:29" x14ac:dyDescent="0.3">
      <c r="AC604" s="241"/>
    </row>
    <row r="605" spans="29:29" x14ac:dyDescent="0.3">
      <c r="AC605" s="241"/>
    </row>
    <row r="606" spans="29:29" x14ac:dyDescent="0.3">
      <c r="AC606" s="241"/>
    </row>
    <row r="607" spans="29:29" x14ac:dyDescent="0.3">
      <c r="AC607" s="241"/>
    </row>
    <row r="608" spans="29:29" x14ac:dyDescent="0.3">
      <c r="AC608" s="241"/>
    </row>
    <row r="609" spans="29:29" x14ac:dyDescent="0.3">
      <c r="AC609" s="241"/>
    </row>
    <row r="610" spans="29:29" x14ac:dyDescent="0.3">
      <c r="AC610" s="241"/>
    </row>
    <row r="611" spans="29:29" x14ac:dyDescent="0.3">
      <c r="AC611" s="241"/>
    </row>
    <row r="612" spans="29:29" x14ac:dyDescent="0.3">
      <c r="AC612" s="241"/>
    </row>
    <row r="613" spans="29:29" x14ac:dyDescent="0.3">
      <c r="AC613" s="241"/>
    </row>
    <row r="614" spans="29:29" x14ac:dyDescent="0.3">
      <c r="AC614" s="241"/>
    </row>
    <row r="615" spans="29:29" x14ac:dyDescent="0.3">
      <c r="AC615" s="241"/>
    </row>
    <row r="616" spans="29:29" x14ac:dyDescent="0.3">
      <c r="AC616" s="241"/>
    </row>
    <row r="617" spans="29:29" x14ac:dyDescent="0.3">
      <c r="AC617" s="241"/>
    </row>
    <row r="618" spans="29:29" x14ac:dyDescent="0.3">
      <c r="AC618" s="241"/>
    </row>
    <row r="619" spans="29:29" x14ac:dyDescent="0.3">
      <c r="AC619" s="241"/>
    </row>
    <row r="620" spans="29:29" x14ac:dyDescent="0.3">
      <c r="AC620" s="241"/>
    </row>
    <row r="621" spans="29:29" x14ac:dyDescent="0.3">
      <c r="AC621" s="241"/>
    </row>
    <row r="622" spans="29:29" x14ac:dyDescent="0.3">
      <c r="AC622" s="241"/>
    </row>
    <row r="623" spans="29:29" x14ac:dyDescent="0.3">
      <c r="AC623" s="241"/>
    </row>
    <row r="624" spans="29:29" x14ac:dyDescent="0.3">
      <c r="AC624" s="241"/>
    </row>
    <row r="625" spans="29:29" x14ac:dyDescent="0.3">
      <c r="AC625" s="241"/>
    </row>
    <row r="626" spans="29:29" x14ac:dyDescent="0.3">
      <c r="AC626" s="241"/>
    </row>
    <row r="627" spans="29:29" x14ac:dyDescent="0.3">
      <c r="AC627" s="241"/>
    </row>
    <row r="628" spans="29:29" x14ac:dyDescent="0.3">
      <c r="AC628" s="241"/>
    </row>
    <row r="629" spans="29:29" x14ac:dyDescent="0.3">
      <c r="AC629" s="241"/>
    </row>
    <row r="630" spans="29:29" x14ac:dyDescent="0.3">
      <c r="AC630" s="241"/>
    </row>
    <row r="631" spans="29:29" x14ac:dyDescent="0.3">
      <c r="AC631" s="241"/>
    </row>
    <row r="632" spans="29:29" x14ac:dyDescent="0.3">
      <c r="AC632" s="241"/>
    </row>
    <row r="633" spans="29:29" x14ac:dyDescent="0.3">
      <c r="AC633" s="241"/>
    </row>
    <row r="634" spans="29:29" x14ac:dyDescent="0.3">
      <c r="AC634" s="241"/>
    </row>
    <row r="635" spans="29:29" x14ac:dyDescent="0.3">
      <c r="AC635" s="241"/>
    </row>
    <row r="636" spans="29:29" x14ac:dyDescent="0.3">
      <c r="AC636" s="241"/>
    </row>
    <row r="637" spans="29:29" x14ac:dyDescent="0.3">
      <c r="AC637" s="241"/>
    </row>
    <row r="638" spans="29:29" x14ac:dyDescent="0.3">
      <c r="AC638" s="241"/>
    </row>
    <row r="639" spans="29:29" x14ac:dyDescent="0.3">
      <c r="AC639" s="241"/>
    </row>
    <row r="640" spans="29:29" x14ac:dyDescent="0.3">
      <c r="AC640" s="241"/>
    </row>
    <row r="641" spans="29:29" x14ac:dyDescent="0.3">
      <c r="AC641" s="241"/>
    </row>
    <row r="642" spans="29:29" x14ac:dyDescent="0.3">
      <c r="AC642" s="241"/>
    </row>
    <row r="643" spans="29:29" x14ac:dyDescent="0.3">
      <c r="AC643" s="241"/>
    </row>
    <row r="644" spans="29:29" x14ac:dyDescent="0.3">
      <c r="AC644" s="241"/>
    </row>
    <row r="645" spans="29:29" x14ac:dyDescent="0.3">
      <c r="AC645" s="241"/>
    </row>
    <row r="646" spans="29:29" x14ac:dyDescent="0.3">
      <c r="AC646" s="241"/>
    </row>
    <row r="647" spans="29:29" x14ac:dyDescent="0.3">
      <c r="AC647" s="241"/>
    </row>
    <row r="648" spans="29:29" x14ac:dyDescent="0.3">
      <c r="AC648" s="241"/>
    </row>
    <row r="649" spans="29:29" x14ac:dyDescent="0.3">
      <c r="AC649" s="241"/>
    </row>
    <row r="650" spans="29:29" x14ac:dyDescent="0.3">
      <c r="AC650" s="241"/>
    </row>
    <row r="651" spans="29:29" x14ac:dyDescent="0.3">
      <c r="AC651" s="241"/>
    </row>
    <row r="652" spans="29:29" x14ac:dyDescent="0.3">
      <c r="AC652" s="241"/>
    </row>
    <row r="653" spans="29:29" x14ac:dyDescent="0.3">
      <c r="AC653" s="241"/>
    </row>
    <row r="654" spans="29:29" x14ac:dyDescent="0.3">
      <c r="AC654" s="241"/>
    </row>
    <row r="655" spans="29:29" x14ac:dyDescent="0.3">
      <c r="AC655" s="241"/>
    </row>
    <row r="656" spans="29:29" x14ac:dyDescent="0.3">
      <c r="AC656" s="241"/>
    </row>
    <row r="657" spans="29:29" x14ac:dyDescent="0.3">
      <c r="AC657" s="241"/>
    </row>
    <row r="658" spans="29:29" x14ac:dyDescent="0.3">
      <c r="AC658" s="241"/>
    </row>
    <row r="659" spans="29:29" x14ac:dyDescent="0.3">
      <c r="AC659" s="241"/>
    </row>
    <row r="660" spans="29:29" x14ac:dyDescent="0.3">
      <c r="AC660" s="241"/>
    </row>
    <row r="661" spans="29:29" x14ac:dyDescent="0.3">
      <c r="AC661" s="241"/>
    </row>
    <row r="662" spans="29:29" x14ac:dyDescent="0.3">
      <c r="AC662" s="241"/>
    </row>
    <row r="663" spans="29:29" x14ac:dyDescent="0.3">
      <c r="AC663" s="241"/>
    </row>
    <row r="664" spans="29:29" x14ac:dyDescent="0.3">
      <c r="AC664" s="241"/>
    </row>
    <row r="665" spans="29:29" x14ac:dyDescent="0.3">
      <c r="AC665" s="241"/>
    </row>
    <row r="666" spans="29:29" x14ac:dyDescent="0.3">
      <c r="AC666" s="241"/>
    </row>
    <row r="667" spans="29:29" x14ac:dyDescent="0.3">
      <c r="AC667" s="241"/>
    </row>
    <row r="668" spans="29:29" x14ac:dyDescent="0.3">
      <c r="AC668" s="241"/>
    </row>
    <row r="669" spans="29:29" x14ac:dyDescent="0.3">
      <c r="AC669" s="241"/>
    </row>
    <row r="670" spans="29:29" x14ac:dyDescent="0.3">
      <c r="AC670" s="241"/>
    </row>
    <row r="671" spans="29:29" x14ac:dyDescent="0.3">
      <c r="AC671" s="241"/>
    </row>
    <row r="672" spans="29:29" x14ac:dyDescent="0.3">
      <c r="AC672" s="241"/>
    </row>
    <row r="673" spans="29:29" x14ac:dyDescent="0.3">
      <c r="AC673" s="241"/>
    </row>
    <row r="674" spans="29:29" x14ac:dyDescent="0.3">
      <c r="AC674" s="241"/>
    </row>
    <row r="675" spans="29:29" x14ac:dyDescent="0.3">
      <c r="AC675" s="241"/>
    </row>
    <row r="676" spans="29:29" x14ac:dyDescent="0.3">
      <c r="AC676" s="241"/>
    </row>
    <row r="677" spans="29:29" x14ac:dyDescent="0.3">
      <c r="AC677" s="241"/>
    </row>
    <row r="678" spans="29:29" x14ac:dyDescent="0.3">
      <c r="AC678" s="241"/>
    </row>
    <row r="679" spans="29:29" x14ac:dyDescent="0.3">
      <c r="AC679" s="241"/>
    </row>
    <row r="680" spans="29:29" x14ac:dyDescent="0.3">
      <c r="AC680" s="241"/>
    </row>
    <row r="681" spans="29:29" x14ac:dyDescent="0.3">
      <c r="AC681" s="241"/>
    </row>
    <row r="682" spans="29:29" x14ac:dyDescent="0.3">
      <c r="AC682" s="241"/>
    </row>
    <row r="683" spans="29:29" x14ac:dyDescent="0.3">
      <c r="AC683" s="24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6"/>
  <sheetViews>
    <sheetView topLeftCell="Z1" zoomScaleNormal="100" workbookViewId="0">
      <selection activeCell="AN103" sqref="AL92:AN103"/>
    </sheetView>
  </sheetViews>
  <sheetFormatPr defaultColWidth="8.88671875" defaultRowHeight="13.8" x14ac:dyDescent="0.3"/>
  <cols>
    <col min="1" max="1" width="14.109375" style="4" bestFit="1" customWidth="1"/>
    <col min="2" max="2" width="9.44140625" style="3" bestFit="1" customWidth="1"/>
    <col min="3" max="3" width="6.33203125" style="3" bestFit="1" customWidth="1"/>
    <col min="4" max="4" width="6.33203125" style="3" customWidth="1"/>
    <col min="5" max="5" width="4.88671875" style="3" bestFit="1" customWidth="1"/>
    <col min="6" max="7" width="6.33203125" style="3" bestFit="1" customWidth="1"/>
    <col min="8" max="8" width="8.109375" style="3" bestFit="1" customWidth="1"/>
    <col min="9" max="9" width="7" style="3" bestFit="1" customWidth="1"/>
    <col min="10" max="10" width="7" style="3" customWidth="1"/>
    <col min="11" max="11" width="7.33203125" style="3" bestFit="1" customWidth="1"/>
    <col min="12" max="12" width="4.6640625" style="3" bestFit="1" customWidth="1"/>
    <col min="13" max="13" width="9.33203125" style="3" bestFit="1" customWidth="1"/>
    <col min="14" max="14" width="4.88671875" style="3" bestFit="1" customWidth="1"/>
    <col min="15" max="15" width="8.33203125" style="3" bestFit="1" customWidth="1"/>
    <col min="16" max="16" width="7.5546875" style="3" bestFit="1" customWidth="1"/>
    <col min="17" max="18" width="7.5546875" style="3" customWidth="1"/>
    <col min="19" max="19" width="11.33203125" style="3" bestFit="1" customWidth="1"/>
    <col min="20" max="30" width="8.88671875" style="3"/>
    <col min="31" max="31" width="10.5546875" style="3" bestFit="1" customWidth="1"/>
    <col min="32" max="16384" width="8.88671875" style="3"/>
  </cols>
  <sheetData>
    <row r="1" spans="1:40" s="29" customFormat="1" ht="31.2" customHeight="1" thickBot="1" x14ac:dyDescent="0.4">
      <c r="A1" s="71" t="s">
        <v>50</v>
      </c>
      <c r="AD1" t="s">
        <v>150</v>
      </c>
      <c r="AE1" s="206">
        <v>40617</v>
      </c>
      <c r="AF1">
        <v>0</v>
      </c>
      <c r="AH1" s="219" t="s">
        <v>158</v>
      </c>
      <c r="AI1" s="220">
        <v>40711</v>
      </c>
      <c r="AJ1" s="221">
        <v>1</v>
      </c>
      <c r="AL1" s="219" t="s">
        <v>161</v>
      </c>
      <c r="AM1" s="220">
        <v>40685</v>
      </c>
      <c r="AN1" s="221">
        <v>1</v>
      </c>
    </row>
    <row r="2" spans="1:40" s="5" customFormat="1" ht="42" thickBot="1" x14ac:dyDescent="0.35">
      <c r="A2" s="61" t="s">
        <v>0</v>
      </c>
      <c r="B2" s="62" t="s">
        <v>3</v>
      </c>
      <c r="C2" s="63" t="s">
        <v>30</v>
      </c>
      <c r="D2" s="63" t="s">
        <v>31</v>
      </c>
      <c r="E2" s="64" t="s">
        <v>15</v>
      </c>
      <c r="F2" s="63" t="s">
        <v>32</v>
      </c>
      <c r="G2" s="63" t="s">
        <v>33</v>
      </c>
      <c r="H2" s="63" t="s">
        <v>2</v>
      </c>
      <c r="I2" s="63" t="s">
        <v>1</v>
      </c>
      <c r="J2" s="64" t="s">
        <v>16</v>
      </c>
      <c r="K2" s="65" t="s">
        <v>19</v>
      </c>
      <c r="L2" s="65" t="s">
        <v>20</v>
      </c>
      <c r="M2" s="64" t="s">
        <v>21</v>
      </c>
      <c r="N2" s="66" t="s">
        <v>7</v>
      </c>
      <c r="O2" s="62" t="s">
        <v>9</v>
      </c>
      <c r="P2" s="62" t="s">
        <v>11</v>
      </c>
      <c r="Q2" s="62" t="s">
        <v>12</v>
      </c>
      <c r="R2" s="62" t="s">
        <v>10</v>
      </c>
      <c r="S2" s="67" t="s">
        <v>8</v>
      </c>
      <c r="AD2" t="s">
        <v>150</v>
      </c>
      <c r="AE2" s="206">
        <v>40618</v>
      </c>
      <c r="AF2">
        <v>0</v>
      </c>
      <c r="AH2" s="219" t="s">
        <v>158</v>
      </c>
      <c r="AI2" s="220">
        <v>40717</v>
      </c>
      <c r="AJ2" s="221">
        <v>1</v>
      </c>
      <c r="AL2" s="219" t="s">
        <v>161</v>
      </c>
      <c r="AM2" s="220">
        <v>40699</v>
      </c>
      <c r="AN2" s="221">
        <v>1</v>
      </c>
    </row>
    <row r="3" spans="1:40" ht="14.4" x14ac:dyDescent="0.3">
      <c r="A3" s="55">
        <v>40719</v>
      </c>
      <c r="B3" s="56" t="s">
        <v>4</v>
      </c>
      <c r="C3" s="57">
        <v>0</v>
      </c>
      <c r="D3" s="57">
        <v>0</v>
      </c>
      <c r="E3" s="58">
        <f>SUM(C3:D3)</f>
        <v>0</v>
      </c>
      <c r="F3" s="57">
        <v>0</v>
      </c>
      <c r="G3" s="57">
        <v>0</v>
      </c>
      <c r="H3" s="57" t="s">
        <v>13</v>
      </c>
      <c r="I3" s="57" t="s">
        <v>13</v>
      </c>
      <c r="J3" s="58">
        <f>SUM(F3:I3)</f>
        <v>0</v>
      </c>
      <c r="K3" s="59">
        <v>0</v>
      </c>
      <c r="L3" s="59">
        <v>3</v>
      </c>
      <c r="M3" s="58">
        <f t="shared" ref="M3:M23" si="0">SUM(K3:L3)</f>
        <v>3</v>
      </c>
      <c r="N3" s="60">
        <f>SUM(E3+J3+M3)</f>
        <v>3</v>
      </c>
      <c r="O3" s="56"/>
      <c r="P3" s="56"/>
      <c r="Q3" s="56"/>
      <c r="R3" s="56"/>
      <c r="S3" s="60">
        <f>N3-P3-O3</f>
        <v>3</v>
      </c>
      <c r="AD3" t="s">
        <v>150</v>
      </c>
      <c r="AE3" s="206">
        <v>40619</v>
      </c>
      <c r="AF3">
        <v>0</v>
      </c>
      <c r="AH3" s="219" t="s">
        <v>158</v>
      </c>
      <c r="AI3" s="220">
        <v>40718</v>
      </c>
      <c r="AJ3" s="221">
        <v>1</v>
      </c>
      <c r="AL3" s="219" t="s">
        <v>161</v>
      </c>
      <c r="AM3" s="220">
        <v>40701</v>
      </c>
      <c r="AN3" s="221">
        <v>1</v>
      </c>
    </row>
    <row r="4" spans="1:40" ht="14.4" x14ac:dyDescent="0.3">
      <c r="A4" s="6">
        <v>40720</v>
      </c>
      <c r="B4" s="7" t="s">
        <v>4</v>
      </c>
      <c r="C4" s="11">
        <v>1</v>
      </c>
      <c r="D4" s="11">
        <v>0</v>
      </c>
      <c r="E4" s="8">
        <f t="shared" ref="E4:E24" si="1">SUM(C4:D4)</f>
        <v>1</v>
      </c>
      <c r="F4" s="11">
        <v>0</v>
      </c>
      <c r="G4" s="11">
        <v>0</v>
      </c>
      <c r="H4" s="11" t="s">
        <v>13</v>
      </c>
      <c r="I4" s="11" t="s">
        <v>13</v>
      </c>
      <c r="J4" s="8">
        <f t="shared" ref="J4:J24" si="2">SUM(F4:I4)</f>
        <v>0</v>
      </c>
      <c r="K4" s="13">
        <v>0</v>
      </c>
      <c r="L4" s="13">
        <v>0</v>
      </c>
      <c r="M4" s="8">
        <f t="shared" si="0"/>
        <v>0</v>
      </c>
      <c r="N4" s="10">
        <f t="shared" ref="N4:N24" si="3">SUM(E4+J4+M4)</f>
        <v>1</v>
      </c>
      <c r="O4" s="7"/>
      <c r="P4" s="7"/>
      <c r="Q4" s="7"/>
      <c r="R4" s="7"/>
      <c r="S4" s="10">
        <f>N4+S3-P4-O4-R4-Q4</f>
        <v>4</v>
      </c>
      <c r="AD4" t="s">
        <v>150</v>
      </c>
      <c r="AE4" s="206">
        <v>40620</v>
      </c>
      <c r="AF4">
        <v>0</v>
      </c>
      <c r="AH4" s="219" t="s">
        <v>158</v>
      </c>
      <c r="AI4" s="220">
        <v>40719</v>
      </c>
      <c r="AJ4" s="221">
        <v>3</v>
      </c>
      <c r="AL4" s="219" t="s">
        <v>161</v>
      </c>
      <c r="AM4" s="220">
        <v>40704</v>
      </c>
      <c r="AN4" s="221">
        <v>4</v>
      </c>
    </row>
    <row r="5" spans="1:40" ht="14.4" x14ac:dyDescent="0.3">
      <c r="A5" s="6">
        <v>40726</v>
      </c>
      <c r="B5" s="7" t="s">
        <v>4</v>
      </c>
      <c r="C5" s="11">
        <v>1</v>
      </c>
      <c r="D5" s="11">
        <v>3</v>
      </c>
      <c r="E5" s="8">
        <f t="shared" si="1"/>
        <v>4</v>
      </c>
      <c r="F5" s="11">
        <v>0</v>
      </c>
      <c r="G5" s="11">
        <v>1</v>
      </c>
      <c r="H5" s="11" t="s">
        <v>13</v>
      </c>
      <c r="I5" s="11" t="s">
        <v>13</v>
      </c>
      <c r="J5" s="8">
        <f t="shared" si="2"/>
        <v>1</v>
      </c>
      <c r="K5" s="13">
        <v>8</v>
      </c>
      <c r="L5" s="13">
        <v>0</v>
      </c>
      <c r="M5" s="8">
        <f t="shared" si="0"/>
        <v>8</v>
      </c>
      <c r="N5" s="10">
        <f t="shared" si="3"/>
        <v>13</v>
      </c>
      <c r="O5" s="7"/>
      <c r="P5" s="7"/>
      <c r="Q5" s="7"/>
      <c r="R5" s="7"/>
      <c r="S5" s="10">
        <f t="shared" ref="S5:S24" si="4">N5+S4-P5-O5-R5-Q5</f>
        <v>17</v>
      </c>
      <c r="AD5" t="s">
        <v>150</v>
      </c>
      <c r="AE5" s="206">
        <v>40621</v>
      </c>
      <c r="AF5">
        <v>0</v>
      </c>
      <c r="AH5" s="219" t="s">
        <v>158</v>
      </c>
      <c r="AI5" s="220">
        <v>40720</v>
      </c>
      <c r="AJ5" s="221">
        <v>1</v>
      </c>
      <c r="AL5" s="219" t="s">
        <v>161</v>
      </c>
      <c r="AM5" s="220">
        <v>40705</v>
      </c>
      <c r="AN5" s="221">
        <v>4</v>
      </c>
    </row>
    <row r="6" spans="1:40" ht="14.4" x14ac:dyDescent="0.3">
      <c r="A6" s="6">
        <v>40727</v>
      </c>
      <c r="B6" s="7" t="s">
        <v>4</v>
      </c>
      <c r="C6" s="11">
        <v>0</v>
      </c>
      <c r="D6" s="11">
        <v>2</v>
      </c>
      <c r="E6" s="8">
        <f t="shared" si="1"/>
        <v>2</v>
      </c>
      <c r="F6" s="11">
        <v>7</v>
      </c>
      <c r="G6" s="11">
        <v>0</v>
      </c>
      <c r="H6" s="11" t="s">
        <v>13</v>
      </c>
      <c r="I6" s="11" t="s">
        <v>13</v>
      </c>
      <c r="J6" s="8">
        <f t="shared" si="2"/>
        <v>7</v>
      </c>
      <c r="K6" s="13">
        <v>9</v>
      </c>
      <c r="L6" s="13">
        <v>0</v>
      </c>
      <c r="M6" s="8">
        <f t="shared" si="0"/>
        <v>9</v>
      </c>
      <c r="N6" s="10">
        <f t="shared" si="3"/>
        <v>18</v>
      </c>
      <c r="O6" s="7"/>
      <c r="P6" s="7">
        <v>9</v>
      </c>
      <c r="Q6" s="7"/>
      <c r="R6" s="7"/>
      <c r="S6" s="10">
        <f t="shared" si="4"/>
        <v>26</v>
      </c>
      <c r="AD6" t="s">
        <v>150</v>
      </c>
      <c r="AE6" s="206">
        <v>40622</v>
      </c>
      <c r="AF6">
        <v>0</v>
      </c>
      <c r="AH6" s="219" t="s">
        <v>158</v>
      </c>
      <c r="AI6" s="220">
        <v>40721</v>
      </c>
      <c r="AJ6" s="221">
        <v>7</v>
      </c>
      <c r="AL6" s="219" t="s">
        <v>161</v>
      </c>
      <c r="AM6" s="220">
        <v>40711</v>
      </c>
      <c r="AN6" s="221">
        <v>1</v>
      </c>
    </row>
    <row r="7" spans="1:40" ht="14.4" x14ac:dyDescent="0.3">
      <c r="A7" s="6">
        <v>40731</v>
      </c>
      <c r="B7" s="7" t="s">
        <v>4</v>
      </c>
      <c r="C7" s="11">
        <v>0</v>
      </c>
      <c r="D7" s="11">
        <v>0</v>
      </c>
      <c r="E7" s="8">
        <f t="shared" si="1"/>
        <v>0</v>
      </c>
      <c r="F7" s="11">
        <v>0</v>
      </c>
      <c r="G7" s="11">
        <v>0</v>
      </c>
      <c r="H7" s="11" t="s">
        <v>13</v>
      </c>
      <c r="I7" s="11" t="s">
        <v>13</v>
      </c>
      <c r="J7" s="8">
        <f t="shared" si="2"/>
        <v>0</v>
      </c>
      <c r="K7" s="13">
        <v>0</v>
      </c>
      <c r="L7" s="13">
        <v>0</v>
      </c>
      <c r="M7" s="8">
        <f t="shared" si="0"/>
        <v>0</v>
      </c>
      <c r="N7" s="10">
        <f t="shared" si="3"/>
        <v>0</v>
      </c>
      <c r="O7" s="7"/>
      <c r="P7" s="7"/>
      <c r="Q7" s="7"/>
      <c r="R7" s="7"/>
      <c r="S7" s="10">
        <f t="shared" si="4"/>
        <v>26</v>
      </c>
      <c r="AD7" t="s">
        <v>150</v>
      </c>
      <c r="AE7" s="206">
        <v>40623</v>
      </c>
      <c r="AF7">
        <v>0</v>
      </c>
      <c r="AH7" s="219" t="s">
        <v>158</v>
      </c>
      <c r="AI7" s="220">
        <v>40722</v>
      </c>
      <c r="AJ7" s="221">
        <v>4</v>
      </c>
      <c r="AL7" s="219" t="s">
        <v>161</v>
      </c>
      <c r="AM7" s="220">
        <v>40714</v>
      </c>
      <c r="AN7" s="221">
        <v>1</v>
      </c>
    </row>
    <row r="8" spans="1:40" ht="14.4" x14ac:dyDescent="0.3">
      <c r="A8" s="6">
        <v>40732</v>
      </c>
      <c r="B8" s="7" t="s">
        <v>4</v>
      </c>
      <c r="C8" s="11">
        <v>0</v>
      </c>
      <c r="D8" s="11">
        <v>3</v>
      </c>
      <c r="E8" s="8">
        <f t="shared" si="1"/>
        <v>3</v>
      </c>
      <c r="F8" s="11">
        <v>0</v>
      </c>
      <c r="G8" s="11">
        <v>2</v>
      </c>
      <c r="H8" s="11" t="s">
        <v>13</v>
      </c>
      <c r="I8" s="11" t="s">
        <v>13</v>
      </c>
      <c r="J8" s="8">
        <f t="shared" si="2"/>
        <v>2</v>
      </c>
      <c r="K8" s="13">
        <v>0</v>
      </c>
      <c r="L8" s="13">
        <v>0</v>
      </c>
      <c r="M8" s="8">
        <f t="shared" si="0"/>
        <v>0</v>
      </c>
      <c r="N8" s="10">
        <f t="shared" si="3"/>
        <v>5</v>
      </c>
      <c r="O8" s="7"/>
      <c r="P8" s="7"/>
      <c r="Q8" s="7"/>
      <c r="R8" s="7"/>
      <c r="S8" s="10">
        <f t="shared" si="4"/>
        <v>31</v>
      </c>
      <c r="AD8" t="s">
        <v>150</v>
      </c>
      <c r="AE8" s="206">
        <v>40624</v>
      </c>
      <c r="AF8">
        <v>0</v>
      </c>
      <c r="AH8" s="219" t="s">
        <v>158</v>
      </c>
      <c r="AI8" s="220">
        <v>40723</v>
      </c>
      <c r="AJ8" s="221">
        <v>6</v>
      </c>
      <c r="AL8" s="219" t="s">
        <v>161</v>
      </c>
      <c r="AM8" s="220">
        <v>40718</v>
      </c>
      <c r="AN8" s="221">
        <v>1</v>
      </c>
    </row>
    <row r="9" spans="1:40" ht="14.4" x14ac:dyDescent="0.3">
      <c r="A9" s="6">
        <v>40733</v>
      </c>
      <c r="B9" s="7" t="s">
        <v>4</v>
      </c>
      <c r="C9" s="11">
        <v>1</v>
      </c>
      <c r="D9" s="11">
        <v>1</v>
      </c>
      <c r="E9" s="8">
        <f t="shared" si="1"/>
        <v>2</v>
      </c>
      <c r="F9" s="11">
        <v>0</v>
      </c>
      <c r="G9" s="11">
        <v>2</v>
      </c>
      <c r="H9" s="11" t="s">
        <v>13</v>
      </c>
      <c r="I9" s="11" t="s">
        <v>13</v>
      </c>
      <c r="J9" s="8">
        <f t="shared" si="2"/>
        <v>2</v>
      </c>
      <c r="K9" s="13">
        <v>0</v>
      </c>
      <c r="L9" s="13">
        <v>9</v>
      </c>
      <c r="M9" s="8">
        <f t="shared" si="0"/>
        <v>9</v>
      </c>
      <c r="N9" s="10">
        <f t="shared" si="3"/>
        <v>13</v>
      </c>
      <c r="O9" s="7"/>
      <c r="P9" s="7"/>
      <c r="Q9" s="7"/>
      <c r="R9" s="7"/>
      <c r="S9" s="10">
        <f t="shared" si="4"/>
        <v>44</v>
      </c>
      <c r="AD9" t="s">
        <v>150</v>
      </c>
      <c r="AE9" s="206">
        <v>40625</v>
      </c>
      <c r="AF9">
        <v>0</v>
      </c>
      <c r="AH9" s="219" t="s">
        <v>158</v>
      </c>
      <c r="AI9" s="220">
        <v>40724</v>
      </c>
      <c r="AJ9" s="221">
        <v>2</v>
      </c>
      <c r="AL9" s="219" t="s">
        <v>161</v>
      </c>
      <c r="AM9" s="220">
        <v>40719</v>
      </c>
      <c r="AN9" s="221">
        <v>1</v>
      </c>
    </row>
    <row r="10" spans="1:40" ht="14.4" x14ac:dyDescent="0.3">
      <c r="A10" s="6">
        <v>40739</v>
      </c>
      <c r="B10" s="7" t="s">
        <v>4</v>
      </c>
      <c r="C10" s="11">
        <v>1</v>
      </c>
      <c r="D10" s="11">
        <v>7</v>
      </c>
      <c r="E10" s="8">
        <f t="shared" si="1"/>
        <v>8</v>
      </c>
      <c r="F10" s="11">
        <v>1</v>
      </c>
      <c r="G10" s="11">
        <v>0</v>
      </c>
      <c r="H10" s="11" t="s">
        <v>13</v>
      </c>
      <c r="I10" s="11" t="s">
        <v>13</v>
      </c>
      <c r="J10" s="8">
        <f t="shared" si="2"/>
        <v>1</v>
      </c>
      <c r="K10" s="13">
        <v>0</v>
      </c>
      <c r="L10" s="13">
        <v>0</v>
      </c>
      <c r="M10" s="8">
        <f t="shared" si="0"/>
        <v>0</v>
      </c>
      <c r="N10" s="10">
        <f t="shared" si="3"/>
        <v>9</v>
      </c>
      <c r="O10" s="7"/>
      <c r="P10" s="7"/>
      <c r="Q10" s="7"/>
      <c r="R10" s="7"/>
      <c r="S10" s="10">
        <f t="shared" si="4"/>
        <v>53</v>
      </c>
      <c r="AD10" t="s">
        <v>150</v>
      </c>
      <c r="AE10" s="206">
        <v>40626</v>
      </c>
      <c r="AF10">
        <v>0</v>
      </c>
      <c r="AH10" s="219" t="s">
        <v>158</v>
      </c>
      <c r="AI10" s="220">
        <v>40725</v>
      </c>
      <c r="AJ10" s="221">
        <v>2</v>
      </c>
      <c r="AL10" s="219" t="s">
        <v>161</v>
      </c>
      <c r="AM10" s="220">
        <v>40720</v>
      </c>
      <c r="AN10" s="221">
        <v>4</v>
      </c>
    </row>
    <row r="11" spans="1:40" ht="14.4" x14ac:dyDescent="0.3">
      <c r="A11" s="6">
        <v>40740</v>
      </c>
      <c r="B11" s="7" t="s">
        <v>4</v>
      </c>
      <c r="C11" s="11">
        <v>1</v>
      </c>
      <c r="D11" s="11">
        <v>3</v>
      </c>
      <c r="E11" s="8">
        <f t="shared" si="1"/>
        <v>4</v>
      </c>
      <c r="F11" s="11">
        <v>1</v>
      </c>
      <c r="G11" s="11">
        <v>0</v>
      </c>
      <c r="H11" s="11" t="s">
        <v>13</v>
      </c>
      <c r="I11" s="11" t="s">
        <v>13</v>
      </c>
      <c r="J11" s="8">
        <f t="shared" si="2"/>
        <v>1</v>
      </c>
      <c r="K11" s="13">
        <v>0</v>
      </c>
      <c r="L11" s="13">
        <v>0</v>
      </c>
      <c r="M11" s="8">
        <f t="shared" si="0"/>
        <v>0</v>
      </c>
      <c r="N11" s="10">
        <f t="shared" si="3"/>
        <v>5</v>
      </c>
      <c r="O11" s="7"/>
      <c r="P11" s="7"/>
      <c r="Q11" s="7"/>
      <c r="R11" s="7"/>
      <c r="S11" s="10">
        <f t="shared" si="4"/>
        <v>58</v>
      </c>
      <c r="AD11" t="s">
        <v>150</v>
      </c>
      <c r="AE11" s="206">
        <v>40627</v>
      </c>
      <c r="AF11">
        <v>0</v>
      </c>
      <c r="AH11" s="219" t="s">
        <v>158</v>
      </c>
      <c r="AI11" s="220">
        <v>40726</v>
      </c>
      <c r="AJ11" s="221">
        <v>16</v>
      </c>
      <c r="AL11" s="219" t="s">
        <v>161</v>
      </c>
      <c r="AM11" s="220">
        <v>40728</v>
      </c>
      <c r="AN11" s="221">
        <v>2</v>
      </c>
    </row>
    <row r="12" spans="1:40" ht="14.4" x14ac:dyDescent="0.3">
      <c r="A12" s="6">
        <v>40741</v>
      </c>
      <c r="B12" s="7" t="s">
        <v>4</v>
      </c>
      <c r="C12" s="11">
        <v>0</v>
      </c>
      <c r="D12" s="11">
        <v>9</v>
      </c>
      <c r="E12" s="8">
        <f t="shared" si="1"/>
        <v>9</v>
      </c>
      <c r="F12" s="11">
        <v>1</v>
      </c>
      <c r="G12" s="11">
        <v>0</v>
      </c>
      <c r="H12" s="11" t="s">
        <v>13</v>
      </c>
      <c r="I12" s="11" t="s">
        <v>13</v>
      </c>
      <c r="J12" s="8">
        <f t="shared" si="2"/>
        <v>1</v>
      </c>
      <c r="K12" s="13">
        <v>0</v>
      </c>
      <c r="L12" s="13">
        <v>0</v>
      </c>
      <c r="M12" s="8">
        <f t="shared" si="0"/>
        <v>0</v>
      </c>
      <c r="N12" s="10">
        <f t="shared" si="3"/>
        <v>10</v>
      </c>
      <c r="O12" s="7"/>
      <c r="P12" s="7"/>
      <c r="Q12" s="7"/>
      <c r="R12" s="7"/>
      <c r="S12" s="10">
        <f t="shared" si="4"/>
        <v>68</v>
      </c>
      <c r="AD12" t="s">
        <v>150</v>
      </c>
      <c r="AE12" s="206">
        <v>40628</v>
      </c>
      <c r="AF12">
        <v>0</v>
      </c>
      <c r="AH12" s="219" t="s">
        <v>158</v>
      </c>
      <c r="AI12" s="220">
        <v>40727</v>
      </c>
      <c r="AJ12" s="221">
        <v>14</v>
      </c>
      <c r="AL12" s="219" t="s">
        <v>161</v>
      </c>
      <c r="AM12" s="220">
        <v>40730</v>
      </c>
      <c r="AN12" s="221">
        <v>6</v>
      </c>
    </row>
    <row r="13" spans="1:40" ht="14.4" x14ac:dyDescent="0.3">
      <c r="A13" s="6">
        <v>40746</v>
      </c>
      <c r="B13" s="7" t="s">
        <v>4</v>
      </c>
      <c r="C13" s="11">
        <v>0</v>
      </c>
      <c r="D13" s="11">
        <v>5</v>
      </c>
      <c r="E13" s="8">
        <f t="shared" si="1"/>
        <v>5</v>
      </c>
      <c r="F13" s="11">
        <v>1</v>
      </c>
      <c r="G13" s="11">
        <v>0</v>
      </c>
      <c r="H13" s="11" t="s">
        <v>13</v>
      </c>
      <c r="I13" s="11" t="s">
        <v>13</v>
      </c>
      <c r="J13" s="8">
        <f t="shared" si="2"/>
        <v>1</v>
      </c>
      <c r="K13" s="13">
        <v>0</v>
      </c>
      <c r="L13" s="13">
        <v>15</v>
      </c>
      <c r="M13" s="8">
        <f t="shared" si="0"/>
        <v>15</v>
      </c>
      <c r="N13" s="10">
        <f t="shared" si="3"/>
        <v>21</v>
      </c>
      <c r="O13" s="7"/>
      <c r="P13" s="7"/>
      <c r="Q13" s="7"/>
      <c r="R13" s="7"/>
      <c r="S13" s="10">
        <f t="shared" si="4"/>
        <v>89</v>
      </c>
      <c r="AD13" t="s">
        <v>150</v>
      </c>
      <c r="AE13" s="206">
        <v>40629</v>
      </c>
      <c r="AF13">
        <v>0</v>
      </c>
      <c r="AH13" s="219" t="s">
        <v>158</v>
      </c>
      <c r="AI13" s="220">
        <v>40728</v>
      </c>
      <c r="AJ13" s="221">
        <v>21</v>
      </c>
      <c r="AL13" s="219" t="s">
        <v>161</v>
      </c>
      <c r="AM13" s="220">
        <v>40732</v>
      </c>
      <c r="AN13" s="221">
        <v>5</v>
      </c>
    </row>
    <row r="14" spans="1:40" ht="14.4" x14ac:dyDescent="0.3">
      <c r="A14" s="6">
        <v>40747</v>
      </c>
      <c r="B14" s="7" t="s">
        <v>4</v>
      </c>
      <c r="C14" s="11">
        <v>0</v>
      </c>
      <c r="D14" s="11">
        <v>4</v>
      </c>
      <c r="E14" s="8">
        <f t="shared" si="1"/>
        <v>4</v>
      </c>
      <c r="F14" s="11">
        <v>0</v>
      </c>
      <c r="G14" s="11">
        <v>0</v>
      </c>
      <c r="H14" s="11" t="s">
        <v>13</v>
      </c>
      <c r="I14" s="11" t="s">
        <v>13</v>
      </c>
      <c r="J14" s="8">
        <f t="shared" si="2"/>
        <v>0</v>
      </c>
      <c r="K14" s="13">
        <v>51</v>
      </c>
      <c r="L14" s="13">
        <v>0</v>
      </c>
      <c r="M14" s="8">
        <f t="shared" si="0"/>
        <v>51</v>
      </c>
      <c r="N14" s="10">
        <f>SUM(E14+J14+M14)</f>
        <v>55</v>
      </c>
      <c r="O14" s="7">
        <v>4</v>
      </c>
      <c r="P14" s="7"/>
      <c r="Q14" s="7"/>
      <c r="R14" s="7"/>
      <c r="S14" s="10">
        <f t="shared" si="4"/>
        <v>140</v>
      </c>
      <c r="AD14" t="s">
        <v>150</v>
      </c>
      <c r="AE14" s="206">
        <v>40630</v>
      </c>
      <c r="AF14">
        <v>0</v>
      </c>
      <c r="AH14" s="219" t="s">
        <v>158</v>
      </c>
      <c r="AI14" s="220">
        <v>40729</v>
      </c>
      <c r="AJ14" s="221">
        <v>20</v>
      </c>
      <c r="AL14" s="219" t="s">
        <v>161</v>
      </c>
      <c r="AM14" s="220">
        <v>40733</v>
      </c>
      <c r="AN14" s="221">
        <v>3</v>
      </c>
    </row>
    <row r="15" spans="1:40" ht="14.4" x14ac:dyDescent="0.3">
      <c r="A15" s="6">
        <v>40748</v>
      </c>
      <c r="B15" s="7" t="s">
        <v>4</v>
      </c>
      <c r="C15" s="11">
        <v>0</v>
      </c>
      <c r="D15" s="11">
        <v>0</v>
      </c>
      <c r="E15" s="8">
        <f t="shared" si="1"/>
        <v>0</v>
      </c>
      <c r="F15" s="11">
        <v>0</v>
      </c>
      <c r="G15" s="11">
        <v>0</v>
      </c>
      <c r="H15" s="11" t="s">
        <v>13</v>
      </c>
      <c r="I15" s="11" t="s">
        <v>13</v>
      </c>
      <c r="J15" s="8">
        <f t="shared" si="2"/>
        <v>0</v>
      </c>
      <c r="K15" s="13">
        <v>0</v>
      </c>
      <c r="L15" s="13">
        <v>27</v>
      </c>
      <c r="M15" s="8">
        <f t="shared" si="0"/>
        <v>27</v>
      </c>
      <c r="N15" s="10">
        <f t="shared" si="3"/>
        <v>27</v>
      </c>
      <c r="O15" s="7"/>
      <c r="P15" s="7"/>
      <c r="Q15" s="7"/>
      <c r="R15" s="7"/>
      <c r="S15" s="10">
        <f t="shared" si="4"/>
        <v>167</v>
      </c>
      <c r="AD15" t="s">
        <v>150</v>
      </c>
      <c r="AE15" s="206">
        <v>40631</v>
      </c>
      <c r="AF15">
        <v>0</v>
      </c>
      <c r="AH15" s="219" t="s">
        <v>158</v>
      </c>
      <c r="AI15" s="220">
        <v>40730</v>
      </c>
      <c r="AJ15" s="221">
        <v>12</v>
      </c>
      <c r="AL15" s="219" t="s">
        <v>161</v>
      </c>
      <c r="AM15" s="220">
        <v>40735</v>
      </c>
      <c r="AN15" s="221">
        <v>7</v>
      </c>
    </row>
    <row r="16" spans="1:40" ht="14.4" x14ac:dyDescent="0.3">
      <c r="A16" s="6">
        <v>40753</v>
      </c>
      <c r="B16" s="7" t="s">
        <v>5</v>
      </c>
      <c r="C16" s="11">
        <v>0</v>
      </c>
      <c r="D16" s="11">
        <v>10</v>
      </c>
      <c r="E16" s="8">
        <f t="shared" si="1"/>
        <v>10</v>
      </c>
      <c r="F16" s="11">
        <v>5</v>
      </c>
      <c r="G16" s="11">
        <v>0</v>
      </c>
      <c r="H16" s="11" t="s">
        <v>13</v>
      </c>
      <c r="I16" s="11" t="s">
        <v>13</v>
      </c>
      <c r="J16" s="8">
        <f t="shared" si="2"/>
        <v>5</v>
      </c>
      <c r="K16" s="13">
        <v>0</v>
      </c>
      <c r="L16" s="13">
        <v>0</v>
      </c>
      <c r="M16" s="8">
        <f t="shared" si="0"/>
        <v>0</v>
      </c>
      <c r="N16" s="10">
        <f t="shared" si="3"/>
        <v>15</v>
      </c>
      <c r="O16" s="7"/>
      <c r="P16" s="7"/>
      <c r="Q16" s="7"/>
      <c r="R16" s="7"/>
      <c r="S16" s="10">
        <f t="shared" si="4"/>
        <v>182</v>
      </c>
      <c r="AD16" t="s">
        <v>150</v>
      </c>
      <c r="AE16" s="206">
        <v>40632</v>
      </c>
      <c r="AF16">
        <v>0</v>
      </c>
      <c r="AH16" s="219" t="s">
        <v>158</v>
      </c>
      <c r="AI16" s="220">
        <v>40731</v>
      </c>
      <c r="AJ16" s="221">
        <v>23</v>
      </c>
      <c r="AL16" s="219" t="s">
        <v>161</v>
      </c>
      <c r="AM16" s="220">
        <v>40736</v>
      </c>
      <c r="AN16" s="221">
        <v>14</v>
      </c>
    </row>
    <row r="17" spans="1:40" ht="14.4" x14ac:dyDescent="0.3">
      <c r="A17" s="6">
        <v>40754</v>
      </c>
      <c r="B17" s="7" t="s">
        <v>5</v>
      </c>
      <c r="C17" s="11">
        <v>0</v>
      </c>
      <c r="D17" s="11">
        <v>11</v>
      </c>
      <c r="E17" s="8">
        <f t="shared" si="1"/>
        <v>11</v>
      </c>
      <c r="F17" s="11">
        <v>18</v>
      </c>
      <c r="G17" s="11">
        <v>0</v>
      </c>
      <c r="H17" s="11">
        <v>0</v>
      </c>
      <c r="I17" s="11">
        <v>0</v>
      </c>
      <c r="J17" s="8">
        <f t="shared" si="2"/>
        <v>18</v>
      </c>
      <c r="K17" s="13">
        <v>0</v>
      </c>
      <c r="L17" s="13">
        <v>0</v>
      </c>
      <c r="M17" s="8">
        <f t="shared" si="0"/>
        <v>0</v>
      </c>
      <c r="N17" s="10">
        <f t="shared" si="3"/>
        <v>29</v>
      </c>
      <c r="O17" s="7"/>
      <c r="P17" s="7"/>
      <c r="Q17" s="7"/>
      <c r="R17" s="7"/>
      <c r="S17" s="10">
        <f t="shared" si="4"/>
        <v>211</v>
      </c>
      <c r="AD17" t="s">
        <v>150</v>
      </c>
      <c r="AE17" s="206">
        <v>40633</v>
      </c>
      <c r="AF17">
        <v>0</v>
      </c>
      <c r="AH17" s="219" t="s">
        <v>158</v>
      </c>
      <c r="AI17" s="220">
        <v>40732</v>
      </c>
      <c r="AJ17" s="221">
        <v>23</v>
      </c>
      <c r="AL17" s="219" t="s">
        <v>161</v>
      </c>
      <c r="AM17" s="220">
        <v>40737</v>
      </c>
      <c r="AN17" s="221">
        <v>17</v>
      </c>
    </row>
    <row r="18" spans="1:40" ht="14.4" x14ac:dyDescent="0.3">
      <c r="A18" s="6">
        <v>40755</v>
      </c>
      <c r="B18" s="7" t="s">
        <v>5</v>
      </c>
      <c r="C18" s="11">
        <v>0</v>
      </c>
      <c r="D18" s="11">
        <v>13</v>
      </c>
      <c r="E18" s="8">
        <f t="shared" si="1"/>
        <v>13</v>
      </c>
      <c r="F18" s="11">
        <v>9</v>
      </c>
      <c r="G18" s="11">
        <v>0</v>
      </c>
      <c r="H18" s="11">
        <v>0</v>
      </c>
      <c r="I18" s="11">
        <v>0</v>
      </c>
      <c r="J18" s="8">
        <f t="shared" si="2"/>
        <v>9</v>
      </c>
      <c r="K18" s="13">
        <v>0</v>
      </c>
      <c r="L18" s="13">
        <v>0</v>
      </c>
      <c r="M18" s="8">
        <f t="shared" si="0"/>
        <v>0</v>
      </c>
      <c r="N18" s="10">
        <f t="shared" si="3"/>
        <v>22</v>
      </c>
      <c r="O18" s="7"/>
      <c r="P18" s="7"/>
      <c r="Q18" s="7"/>
      <c r="R18" s="7"/>
      <c r="S18" s="10">
        <f t="shared" si="4"/>
        <v>233</v>
      </c>
      <c r="AD18" t="s">
        <v>150</v>
      </c>
      <c r="AE18" s="206">
        <v>40634</v>
      </c>
      <c r="AF18">
        <v>0</v>
      </c>
      <c r="AH18" s="219" t="s">
        <v>158</v>
      </c>
      <c r="AI18" s="220">
        <v>40733</v>
      </c>
      <c r="AJ18" s="221">
        <v>12</v>
      </c>
      <c r="AL18" s="219" t="s">
        <v>161</v>
      </c>
      <c r="AM18" s="220">
        <v>40738</v>
      </c>
      <c r="AN18" s="221">
        <v>17</v>
      </c>
    </row>
    <row r="19" spans="1:40" ht="14.4" x14ac:dyDescent="0.3">
      <c r="A19" s="6">
        <v>40760</v>
      </c>
      <c r="B19" s="7" t="s">
        <v>4</v>
      </c>
      <c r="C19" s="11">
        <v>0</v>
      </c>
      <c r="D19" s="11">
        <v>1</v>
      </c>
      <c r="E19" s="8">
        <f t="shared" si="1"/>
        <v>1</v>
      </c>
      <c r="F19" s="11">
        <v>11</v>
      </c>
      <c r="G19" s="11">
        <v>1</v>
      </c>
      <c r="H19" s="11">
        <v>0</v>
      </c>
      <c r="I19" s="11">
        <v>0</v>
      </c>
      <c r="J19" s="8">
        <f t="shared" si="2"/>
        <v>12</v>
      </c>
      <c r="K19" s="13">
        <v>0</v>
      </c>
      <c r="L19" s="13">
        <v>0</v>
      </c>
      <c r="M19" s="8">
        <f t="shared" si="0"/>
        <v>0</v>
      </c>
      <c r="N19" s="10">
        <f t="shared" si="3"/>
        <v>13</v>
      </c>
      <c r="O19" s="7"/>
      <c r="P19" s="7"/>
      <c r="Q19" s="7"/>
      <c r="R19" s="7"/>
      <c r="S19" s="10">
        <f t="shared" si="4"/>
        <v>246</v>
      </c>
      <c r="AD19" t="s">
        <v>150</v>
      </c>
      <c r="AE19" s="206">
        <v>40635</v>
      </c>
      <c r="AF19">
        <v>0</v>
      </c>
      <c r="AH19" s="219" t="s">
        <v>158</v>
      </c>
      <c r="AI19" s="220">
        <v>40734</v>
      </c>
      <c r="AJ19" s="221">
        <v>20</v>
      </c>
      <c r="AL19" s="219" t="s">
        <v>161</v>
      </c>
      <c r="AM19" s="220">
        <v>40739</v>
      </c>
      <c r="AN19" s="221">
        <v>7</v>
      </c>
    </row>
    <row r="20" spans="1:40" ht="14.4" x14ac:dyDescent="0.3">
      <c r="A20" s="6">
        <v>40761</v>
      </c>
      <c r="B20" s="7" t="s">
        <v>4</v>
      </c>
      <c r="C20" s="11">
        <v>7</v>
      </c>
      <c r="D20" s="11">
        <v>2</v>
      </c>
      <c r="E20" s="8">
        <f t="shared" si="1"/>
        <v>9</v>
      </c>
      <c r="F20" s="11">
        <v>7</v>
      </c>
      <c r="G20" s="11">
        <v>0</v>
      </c>
      <c r="H20" s="11">
        <v>0</v>
      </c>
      <c r="I20" s="11">
        <v>0</v>
      </c>
      <c r="J20" s="8">
        <f t="shared" si="2"/>
        <v>7</v>
      </c>
      <c r="K20" s="13">
        <v>0</v>
      </c>
      <c r="L20" s="13">
        <v>0</v>
      </c>
      <c r="M20" s="8">
        <f t="shared" si="0"/>
        <v>0</v>
      </c>
      <c r="N20" s="10">
        <f t="shared" si="3"/>
        <v>16</v>
      </c>
      <c r="O20" s="7"/>
      <c r="P20" s="7"/>
      <c r="Q20" s="7"/>
      <c r="R20" s="7"/>
      <c r="S20" s="10">
        <f t="shared" si="4"/>
        <v>262</v>
      </c>
      <c r="AD20" t="s">
        <v>150</v>
      </c>
      <c r="AE20" s="206">
        <v>40636</v>
      </c>
      <c r="AF20">
        <v>0</v>
      </c>
      <c r="AH20" s="219" t="s">
        <v>158</v>
      </c>
      <c r="AI20" s="220">
        <v>40735</v>
      </c>
      <c r="AJ20" s="221">
        <v>29</v>
      </c>
      <c r="AL20" s="219" t="s">
        <v>161</v>
      </c>
      <c r="AM20" s="220">
        <v>40740</v>
      </c>
      <c r="AN20" s="221">
        <v>7</v>
      </c>
    </row>
    <row r="21" spans="1:40" ht="14.4" x14ac:dyDescent="0.3">
      <c r="A21" s="6">
        <v>40762</v>
      </c>
      <c r="B21" s="7" t="s">
        <v>4</v>
      </c>
      <c r="C21" s="11">
        <v>9</v>
      </c>
      <c r="D21" s="11">
        <v>2</v>
      </c>
      <c r="E21" s="8">
        <f t="shared" si="1"/>
        <v>11</v>
      </c>
      <c r="F21" s="11">
        <v>7</v>
      </c>
      <c r="G21" s="11">
        <v>0</v>
      </c>
      <c r="H21" s="11">
        <v>0</v>
      </c>
      <c r="I21" s="11">
        <v>0</v>
      </c>
      <c r="J21" s="8">
        <f t="shared" si="2"/>
        <v>7</v>
      </c>
      <c r="K21" s="13">
        <v>0</v>
      </c>
      <c r="L21" s="13">
        <v>0</v>
      </c>
      <c r="M21" s="8">
        <f t="shared" si="0"/>
        <v>0</v>
      </c>
      <c r="N21" s="10">
        <f t="shared" si="3"/>
        <v>18</v>
      </c>
      <c r="O21" s="7"/>
      <c r="P21" s="7"/>
      <c r="Q21" s="7"/>
      <c r="R21" s="7"/>
      <c r="S21" s="10">
        <f t="shared" si="4"/>
        <v>280</v>
      </c>
      <c r="AD21" t="s">
        <v>150</v>
      </c>
      <c r="AE21" s="206">
        <v>40637</v>
      </c>
      <c r="AF21">
        <v>0</v>
      </c>
      <c r="AH21" s="219" t="s">
        <v>158</v>
      </c>
      <c r="AI21" s="220">
        <v>40736</v>
      </c>
      <c r="AJ21" s="221">
        <v>24</v>
      </c>
      <c r="AL21" s="219" t="s">
        <v>161</v>
      </c>
      <c r="AM21" s="220">
        <v>40741</v>
      </c>
      <c r="AN21" s="221">
        <v>29</v>
      </c>
    </row>
    <row r="22" spans="1:40" ht="14.4" x14ac:dyDescent="0.3">
      <c r="A22" s="6">
        <v>40767</v>
      </c>
      <c r="B22" s="7" t="s">
        <v>4</v>
      </c>
      <c r="C22" s="11">
        <v>1</v>
      </c>
      <c r="D22" s="11">
        <v>0</v>
      </c>
      <c r="E22" s="8">
        <f t="shared" si="1"/>
        <v>1</v>
      </c>
      <c r="F22" s="11">
        <v>1</v>
      </c>
      <c r="G22" s="11">
        <v>0</v>
      </c>
      <c r="H22" s="11">
        <v>0</v>
      </c>
      <c r="I22" s="11">
        <v>0</v>
      </c>
      <c r="J22" s="8">
        <f t="shared" si="2"/>
        <v>1</v>
      </c>
      <c r="K22" s="13">
        <v>0</v>
      </c>
      <c r="L22" s="13">
        <v>0</v>
      </c>
      <c r="M22" s="8">
        <f t="shared" si="0"/>
        <v>0</v>
      </c>
      <c r="N22" s="10">
        <f t="shared" si="3"/>
        <v>2</v>
      </c>
      <c r="O22" s="7"/>
      <c r="P22" s="7"/>
      <c r="Q22" s="7"/>
      <c r="R22" s="7"/>
      <c r="S22" s="10">
        <f t="shared" si="4"/>
        <v>282</v>
      </c>
      <c r="AD22" t="s">
        <v>150</v>
      </c>
      <c r="AE22" s="206">
        <v>40638</v>
      </c>
      <c r="AF22">
        <v>0</v>
      </c>
      <c r="AH22" s="219" t="s">
        <v>158</v>
      </c>
      <c r="AI22" s="220">
        <v>40737</v>
      </c>
      <c r="AJ22" s="221">
        <v>33</v>
      </c>
      <c r="AL22" s="219" t="s">
        <v>161</v>
      </c>
      <c r="AM22" s="220">
        <v>40742</v>
      </c>
      <c r="AN22" s="221">
        <v>30</v>
      </c>
    </row>
    <row r="23" spans="1:40" ht="14.4" x14ac:dyDescent="0.3">
      <c r="A23" s="6">
        <v>40768</v>
      </c>
      <c r="B23" s="7" t="s">
        <v>4</v>
      </c>
      <c r="C23" s="11">
        <v>1</v>
      </c>
      <c r="D23" s="11">
        <v>1</v>
      </c>
      <c r="E23" s="8">
        <f t="shared" si="1"/>
        <v>2</v>
      </c>
      <c r="F23" s="11">
        <v>2</v>
      </c>
      <c r="G23" s="11">
        <v>0</v>
      </c>
      <c r="H23" s="11">
        <v>0</v>
      </c>
      <c r="I23" s="11">
        <v>0</v>
      </c>
      <c r="J23" s="8">
        <f t="shared" si="2"/>
        <v>2</v>
      </c>
      <c r="K23" s="13">
        <v>0</v>
      </c>
      <c r="L23" s="13">
        <v>0</v>
      </c>
      <c r="M23" s="8">
        <f t="shared" si="0"/>
        <v>0</v>
      </c>
      <c r="N23" s="10">
        <f t="shared" si="3"/>
        <v>4</v>
      </c>
      <c r="O23" s="7"/>
      <c r="P23" s="7"/>
      <c r="Q23" s="7"/>
      <c r="R23" s="7"/>
      <c r="S23" s="10">
        <f t="shared" si="4"/>
        <v>286</v>
      </c>
      <c r="AD23" t="s">
        <v>150</v>
      </c>
      <c r="AE23" s="206">
        <v>40639</v>
      </c>
      <c r="AF23">
        <v>0</v>
      </c>
      <c r="AH23" s="219" t="s">
        <v>158</v>
      </c>
      <c r="AI23" s="220">
        <v>40738</v>
      </c>
      <c r="AJ23" s="221">
        <v>38</v>
      </c>
      <c r="AL23" s="219" t="s">
        <v>161</v>
      </c>
      <c r="AM23" s="220">
        <v>40743</v>
      </c>
      <c r="AN23" s="221">
        <v>17</v>
      </c>
    </row>
    <row r="24" spans="1:40" ht="14.4" x14ac:dyDescent="0.3">
      <c r="A24" s="6">
        <v>40769</v>
      </c>
      <c r="B24" s="7" t="s">
        <v>4</v>
      </c>
      <c r="C24" s="11">
        <v>2</v>
      </c>
      <c r="D24" s="11">
        <v>2</v>
      </c>
      <c r="E24" s="8">
        <f t="shared" si="1"/>
        <v>4</v>
      </c>
      <c r="F24" s="11">
        <v>5</v>
      </c>
      <c r="G24" s="11">
        <v>0</v>
      </c>
      <c r="H24" s="11">
        <v>0</v>
      </c>
      <c r="I24" s="11">
        <v>0</v>
      </c>
      <c r="J24" s="8">
        <f t="shared" si="2"/>
        <v>5</v>
      </c>
      <c r="K24" s="13">
        <v>0</v>
      </c>
      <c r="L24" s="13">
        <v>0</v>
      </c>
      <c r="M24" s="8">
        <f>SUM(K24:L24)</f>
        <v>0</v>
      </c>
      <c r="N24" s="10">
        <f t="shared" si="3"/>
        <v>9</v>
      </c>
      <c r="O24" s="7"/>
      <c r="P24" s="7"/>
      <c r="Q24" s="7"/>
      <c r="R24" s="7"/>
      <c r="S24" s="10">
        <f t="shared" si="4"/>
        <v>295</v>
      </c>
      <c r="AD24" t="s">
        <v>150</v>
      </c>
      <c r="AE24" s="206">
        <v>40640</v>
      </c>
      <c r="AF24">
        <v>0</v>
      </c>
      <c r="AH24" s="219" t="s">
        <v>158</v>
      </c>
      <c r="AI24" s="220">
        <v>40739</v>
      </c>
      <c r="AJ24" s="221">
        <v>23</v>
      </c>
      <c r="AL24" s="219" t="s">
        <v>161</v>
      </c>
      <c r="AM24" s="220">
        <v>40744</v>
      </c>
      <c r="AN24" s="221">
        <v>33</v>
      </c>
    </row>
    <row r="25" spans="1:40" ht="15" thickBot="1" x14ac:dyDescent="0.35">
      <c r="A25" s="83" t="s">
        <v>14</v>
      </c>
      <c r="B25" s="84" t="s">
        <v>13</v>
      </c>
      <c r="C25" s="85" t="s">
        <v>13</v>
      </c>
      <c r="D25" s="86" t="s">
        <v>13</v>
      </c>
      <c r="E25" s="74" t="s">
        <v>13</v>
      </c>
      <c r="F25" s="85" t="s">
        <v>13</v>
      </c>
      <c r="G25" s="86" t="s">
        <v>13</v>
      </c>
      <c r="H25" s="85" t="s">
        <v>13</v>
      </c>
      <c r="I25" s="86" t="s">
        <v>13</v>
      </c>
      <c r="J25" s="74" t="s">
        <v>13</v>
      </c>
      <c r="K25" s="73" t="s">
        <v>13</v>
      </c>
      <c r="L25" s="73" t="s">
        <v>13</v>
      </c>
      <c r="M25" s="87" t="s">
        <v>13</v>
      </c>
      <c r="N25" s="75">
        <v>0</v>
      </c>
      <c r="O25" s="84">
        <v>2</v>
      </c>
      <c r="P25" s="84"/>
      <c r="Q25" s="84">
        <v>138</v>
      </c>
      <c r="R25" s="84">
        <v>49</v>
      </c>
      <c r="S25" s="88">
        <f>N25+S24-P25-O25-R25-Q25</f>
        <v>106</v>
      </c>
      <c r="AD25" t="s">
        <v>150</v>
      </c>
      <c r="AE25" s="206">
        <v>40641</v>
      </c>
      <c r="AF25">
        <v>0</v>
      </c>
      <c r="AH25" s="219" t="s">
        <v>158</v>
      </c>
      <c r="AI25" s="220">
        <v>40740</v>
      </c>
      <c r="AJ25" s="221">
        <v>35</v>
      </c>
      <c r="AL25" s="219" t="s">
        <v>161</v>
      </c>
      <c r="AM25" s="220">
        <v>40745</v>
      </c>
      <c r="AN25" s="221">
        <v>26</v>
      </c>
    </row>
    <row r="26" spans="1:40" ht="15" thickBot="1" x14ac:dyDescent="0.35">
      <c r="A26" s="89" t="s">
        <v>6</v>
      </c>
      <c r="B26" s="90"/>
      <c r="C26" s="91">
        <f>SUM(C3:C25)</f>
        <v>25</v>
      </c>
      <c r="D26" s="91">
        <f t="shared" ref="D26:K26" si="5">SUM(D3:D24)</f>
        <v>79</v>
      </c>
      <c r="E26" s="80">
        <f t="shared" si="5"/>
        <v>104</v>
      </c>
      <c r="F26" s="91">
        <f t="shared" si="5"/>
        <v>76</v>
      </c>
      <c r="G26" s="91">
        <f t="shared" si="5"/>
        <v>6</v>
      </c>
      <c r="H26" s="91">
        <f t="shared" si="5"/>
        <v>0</v>
      </c>
      <c r="I26" s="91">
        <f t="shared" si="5"/>
        <v>0</v>
      </c>
      <c r="J26" s="80">
        <f t="shared" si="5"/>
        <v>82</v>
      </c>
      <c r="K26" s="91">
        <f t="shared" si="5"/>
        <v>68</v>
      </c>
      <c r="L26" s="91">
        <f>SUM(L3:L24)</f>
        <v>54</v>
      </c>
      <c r="M26" s="80">
        <f>SUM(M3:M24)</f>
        <v>122</v>
      </c>
      <c r="N26" s="81">
        <f>SUM(N3:N25)</f>
        <v>308</v>
      </c>
      <c r="O26" s="92">
        <f>SUM(O3:O25)</f>
        <v>6</v>
      </c>
      <c r="P26" s="92">
        <f>SUM(P3:P25)</f>
        <v>9</v>
      </c>
      <c r="Q26" s="92">
        <f>SUM(Q3:Q25)</f>
        <v>138</v>
      </c>
      <c r="R26" s="92">
        <f>SUM(R3:R25)</f>
        <v>49</v>
      </c>
      <c r="S26" s="93"/>
      <c r="AD26" t="s">
        <v>150</v>
      </c>
      <c r="AE26" s="206">
        <v>40642</v>
      </c>
      <c r="AF26">
        <v>0</v>
      </c>
      <c r="AH26" s="219" t="s">
        <v>158</v>
      </c>
      <c r="AI26" s="220">
        <v>40741</v>
      </c>
      <c r="AJ26" s="221">
        <v>52</v>
      </c>
      <c r="AL26" s="219" t="s">
        <v>161</v>
      </c>
      <c r="AM26" s="220">
        <v>40746</v>
      </c>
      <c r="AN26" s="221">
        <v>42</v>
      </c>
    </row>
    <row r="27" spans="1:40" ht="14.4" x14ac:dyDescent="0.3">
      <c r="AD27" t="s">
        <v>150</v>
      </c>
      <c r="AE27" s="206">
        <v>40643</v>
      </c>
      <c r="AF27">
        <v>0</v>
      </c>
      <c r="AH27" s="219" t="s">
        <v>158</v>
      </c>
      <c r="AI27" s="220">
        <v>40742</v>
      </c>
      <c r="AJ27" s="221">
        <v>51</v>
      </c>
      <c r="AL27" s="219" t="s">
        <v>161</v>
      </c>
      <c r="AM27" s="220">
        <v>40747</v>
      </c>
      <c r="AN27" s="221">
        <v>37</v>
      </c>
    </row>
    <row r="28" spans="1:40" ht="14.4" x14ac:dyDescent="0.3">
      <c r="A28" s="16" t="s">
        <v>18</v>
      </c>
      <c r="P28" s="14" t="s">
        <v>23</v>
      </c>
      <c r="Q28" s="14"/>
      <c r="R28" s="15">
        <f>(O26-2)/N26*100</f>
        <v>1.2987012987012987</v>
      </c>
      <c r="AD28" t="s">
        <v>150</v>
      </c>
      <c r="AE28" s="206">
        <v>40644</v>
      </c>
      <c r="AF28">
        <v>0</v>
      </c>
      <c r="AH28" s="219" t="s">
        <v>158</v>
      </c>
      <c r="AI28" s="220">
        <v>40743</v>
      </c>
      <c r="AJ28" s="221">
        <v>50</v>
      </c>
      <c r="AL28" s="219" t="s">
        <v>161</v>
      </c>
      <c r="AM28" s="220">
        <v>40748</v>
      </c>
      <c r="AN28" s="221">
        <v>31</v>
      </c>
    </row>
    <row r="29" spans="1:40" ht="14.4" x14ac:dyDescent="0.3">
      <c r="A29" s="4" t="s">
        <v>26</v>
      </c>
      <c r="P29" s="14" t="s">
        <v>22</v>
      </c>
      <c r="R29" s="15">
        <f>(O26)/N26*100</f>
        <v>1.948051948051948</v>
      </c>
      <c r="AD29" t="s">
        <v>150</v>
      </c>
      <c r="AE29" s="206">
        <v>40645</v>
      </c>
      <c r="AF29">
        <v>0</v>
      </c>
      <c r="AH29" s="219" t="s">
        <v>158</v>
      </c>
      <c r="AI29" s="220">
        <v>40744</v>
      </c>
      <c r="AJ29" s="221">
        <v>44</v>
      </c>
      <c r="AL29" s="219" t="s">
        <v>161</v>
      </c>
      <c r="AM29" s="220">
        <v>40749</v>
      </c>
      <c r="AN29" s="221">
        <v>52</v>
      </c>
    </row>
    <row r="30" spans="1:40" ht="14.4" x14ac:dyDescent="0.3">
      <c r="A30" s="12" t="s">
        <v>17</v>
      </c>
      <c r="AD30" t="s">
        <v>150</v>
      </c>
      <c r="AE30" s="206">
        <v>40646</v>
      </c>
      <c r="AF30">
        <v>0</v>
      </c>
      <c r="AH30" s="219" t="s">
        <v>158</v>
      </c>
      <c r="AI30" s="220">
        <v>40745</v>
      </c>
      <c r="AJ30" s="221">
        <v>44</v>
      </c>
      <c r="AL30" s="219" t="s">
        <v>161</v>
      </c>
      <c r="AM30" s="220">
        <v>40750</v>
      </c>
      <c r="AN30" s="221">
        <v>42</v>
      </c>
    </row>
    <row r="31" spans="1:40" ht="14.4" x14ac:dyDescent="0.3">
      <c r="A31" s="12" t="s">
        <v>24</v>
      </c>
      <c r="AD31" t="s">
        <v>150</v>
      </c>
      <c r="AE31" s="206">
        <v>40647</v>
      </c>
      <c r="AF31">
        <v>0</v>
      </c>
      <c r="AH31" s="219" t="s">
        <v>158</v>
      </c>
      <c r="AI31" s="220">
        <v>40746</v>
      </c>
      <c r="AJ31" s="221">
        <v>42</v>
      </c>
      <c r="AL31" s="219" t="s">
        <v>161</v>
      </c>
      <c r="AM31" s="220">
        <v>40751</v>
      </c>
      <c r="AN31" s="221">
        <v>46</v>
      </c>
    </row>
    <row r="32" spans="1:40" ht="14.4" x14ac:dyDescent="0.3">
      <c r="A32" s="4" t="s">
        <v>25</v>
      </c>
      <c r="N32" s="14"/>
      <c r="P32" s="15"/>
      <c r="AD32" t="s">
        <v>150</v>
      </c>
      <c r="AE32" s="206">
        <v>40648</v>
      </c>
      <c r="AF32">
        <v>0</v>
      </c>
      <c r="AH32" s="219" t="s">
        <v>158</v>
      </c>
      <c r="AI32" s="220">
        <v>40747</v>
      </c>
      <c r="AJ32" s="221">
        <v>61</v>
      </c>
      <c r="AL32" s="219" t="s">
        <v>161</v>
      </c>
      <c r="AM32" s="220">
        <v>40752</v>
      </c>
      <c r="AN32" s="221">
        <v>44</v>
      </c>
    </row>
    <row r="33" spans="1:40" ht="14.4" x14ac:dyDescent="0.3">
      <c r="AD33" t="s">
        <v>150</v>
      </c>
      <c r="AE33" s="206">
        <v>40649</v>
      </c>
      <c r="AF33">
        <v>0</v>
      </c>
      <c r="AH33" s="219" t="s">
        <v>158</v>
      </c>
      <c r="AI33" s="220">
        <v>40748</v>
      </c>
      <c r="AJ33" s="221">
        <v>63</v>
      </c>
      <c r="AL33" s="219" t="s">
        <v>161</v>
      </c>
      <c r="AM33" s="220">
        <v>40753</v>
      </c>
      <c r="AN33" s="221">
        <v>69</v>
      </c>
    </row>
    <row r="34" spans="1:40" ht="14.4" x14ac:dyDescent="0.3">
      <c r="A34" s="34" t="s">
        <v>40</v>
      </c>
      <c r="B34" s="30"/>
      <c r="AD34" t="s">
        <v>150</v>
      </c>
      <c r="AE34" s="206">
        <v>40650</v>
      </c>
      <c r="AF34">
        <v>0</v>
      </c>
      <c r="AH34" s="219" t="s">
        <v>158</v>
      </c>
      <c r="AI34" s="220">
        <v>40749</v>
      </c>
      <c r="AJ34" s="221">
        <v>115</v>
      </c>
      <c r="AL34" s="219" t="s">
        <v>161</v>
      </c>
      <c r="AM34" s="220">
        <v>40754</v>
      </c>
      <c r="AN34" s="221">
        <v>80</v>
      </c>
    </row>
    <row r="35" spans="1:40" ht="14.4" x14ac:dyDescent="0.3">
      <c r="A35" s="35" t="s">
        <v>38</v>
      </c>
      <c r="B35" s="42" t="s">
        <v>39</v>
      </c>
      <c r="AD35" t="s">
        <v>150</v>
      </c>
      <c r="AE35" s="206">
        <v>40651</v>
      </c>
      <c r="AF35">
        <v>0</v>
      </c>
      <c r="AH35" s="219" t="s">
        <v>158</v>
      </c>
      <c r="AI35" s="220">
        <v>40750</v>
      </c>
      <c r="AJ35" s="221">
        <v>32</v>
      </c>
      <c r="AL35" s="219" t="s">
        <v>161</v>
      </c>
      <c r="AM35" s="220">
        <v>40755</v>
      </c>
      <c r="AN35" s="221">
        <v>107</v>
      </c>
    </row>
    <row r="36" spans="1:40" ht="14.4" x14ac:dyDescent="0.3">
      <c r="A36" s="2" t="s">
        <v>35</v>
      </c>
      <c r="B36" s="43">
        <v>33</v>
      </c>
      <c r="AD36" t="s">
        <v>150</v>
      </c>
      <c r="AE36" s="206">
        <v>40652</v>
      </c>
      <c r="AF36">
        <v>0</v>
      </c>
      <c r="AH36" s="219" t="s">
        <v>158</v>
      </c>
      <c r="AI36" s="220">
        <v>40751</v>
      </c>
      <c r="AJ36" s="221">
        <v>72</v>
      </c>
      <c r="AL36" s="219" t="s">
        <v>161</v>
      </c>
      <c r="AM36" s="220">
        <v>40756</v>
      </c>
      <c r="AN36" s="221">
        <v>79</v>
      </c>
    </row>
    <row r="37" spans="1:40" ht="14.4" x14ac:dyDescent="0.3">
      <c r="A37" s="2" t="s">
        <v>36</v>
      </c>
      <c r="B37" s="43">
        <v>101</v>
      </c>
      <c r="AD37" t="s">
        <v>150</v>
      </c>
      <c r="AE37" s="206">
        <v>40653</v>
      </c>
      <c r="AF37">
        <v>0</v>
      </c>
      <c r="AH37" s="219" t="s">
        <v>158</v>
      </c>
      <c r="AI37" s="220">
        <v>40752</v>
      </c>
      <c r="AJ37" s="221">
        <v>140</v>
      </c>
      <c r="AL37" s="219" t="s">
        <v>161</v>
      </c>
      <c r="AM37" s="220">
        <v>40757</v>
      </c>
      <c r="AN37" s="221">
        <v>124</v>
      </c>
    </row>
    <row r="38" spans="1:40" ht="14.4" x14ac:dyDescent="0.3">
      <c r="A38" s="2" t="s">
        <v>37</v>
      </c>
      <c r="B38" s="43">
        <v>92</v>
      </c>
      <c r="AD38" t="s">
        <v>150</v>
      </c>
      <c r="AE38" s="206">
        <v>40654</v>
      </c>
      <c r="AF38">
        <v>0</v>
      </c>
      <c r="AH38" s="219" t="s">
        <v>158</v>
      </c>
      <c r="AI38" s="220">
        <v>40753</v>
      </c>
      <c r="AJ38" s="221">
        <v>114</v>
      </c>
      <c r="AL38" s="219" t="s">
        <v>161</v>
      </c>
      <c r="AM38" s="220">
        <v>40758</v>
      </c>
      <c r="AN38" s="221">
        <v>100</v>
      </c>
    </row>
    <row r="39" spans="1:40" ht="14.4" x14ac:dyDescent="0.3">
      <c r="A39" s="9" t="s">
        <v>6</v>
      </c>
      <c r="B39" s="42">
        <f>SUM(B36:B38)</f>
        <v>226</v>
      </c>
      <c r="AD39" t="s">
        <v>150</v>
      </c>
      <c r="AE39" s="206">
        <v>40655</v>
      </c>
      <c r="AF39">
        <v>0</v>
      </c>
      <c r="AH39" s="219" t="s">
        <v>158</v>
      </c>
      <c r="AI39" s="220">
        <v>40754</v>
      </c>
      <c r="AJ39" s="221">
        <v>84</v>
      </c>
      <c r="AL39" s="219" t="s">
        <v>161</v>
      </c>
      <c r="AM39" s="220">
        <v>40759</v>
      </c>
      <c r="AN39" s="221">
        <v>119</v>
      </c>
    </row>
    <row r="40" spans="1:40" ht="14.4" x14ac:dyDescent="0.3">
      <c r="A40" s="31" t="s">
        <v>43</v>
      </c>
      <c r="AD40" t="s">
        <v>150</v>
      </c>
      <c r="AE40" s="206">
        <v>40656</v>
      </c>
      <c r="AF40">
        <v>0</v>
      </c>
      <c r="AH40" s="219" t="s">
        <v>158</v>
      </c>
      <c r="AI40" s="220">
        <v>40755</v>
      </c>
      <c r="AJ40" s="221">
        <v>108</v>
      </c>
      <c r="AL40" s="219" t="s">
        <v>161</v>
      </c>
      <c r="AM40" s="220">
        <v>40760</v>
      </c>
      <c r="AN40" s="221">
        <v>157</v>
      </c>
    </row>
    <row r="41" spans="1:40" ht="14.4" x14ac:dyDescent="0.3">
      <c r="AD41" t="s">
        <v>150</v>
      </c>
      <c r="AE41" s="206">
        <v>40657</v>
      </c>
      <c r="AF41">
        <v>0</v>
      </c>
      <c r="AH41" s="219" t="s">
        <v>158</v>
      </c>
      <c r="AI41" s="220">
        <v>40756</v>
      </c>
      <c r="AJ41" s="221">
        <v>106</v>
      </c>
      <c r="AL41" s="219" t="s">
        <v>161</v>
      </c>
      <c r="AM41" s="220">
        <v>40761</v>
      </c>
      <c r="AN41" s="221">
        <v>129</v>
      </c>
    </row>
    <row r="42" spans="1:40" ht="14.4" x14ac:dyDescent="0.3">
      <c r="AD42" t="s">
        <v>150</v>
      </c>
      <c r="AE42" s="206">
        <v>40658</v>
      </c>
      <c r="AF42">
        <v>0</v>
      </c>
      <c r="AH42" s="219" t="s">
        <v>158</v>
      </c>
      <c r="AI42" s="220">
        <v>40757</v>
      </c>
      <c r="AJ42" s="221">
        <v>87</v>
      </c>
      <c r="AL42" s="219" t="s">
        <v>161</v>
      </c>
      <c r="AM42" s="220">
        <v>40762</v>
      </c>
      <c r="AN42" s="221">
        <v>127</v>
      </c>
    </row>
    <row r="43" spans="1:40" ht="14.4" x14ac:dyDescent="0.3">
      <c r="AD43" t="s">
        <v>150</v>
      </c>
      <c r="AE43" s="206">
        <v>40659</v>
      </c>
      <c r="AF43">
        <v>0</v>
      </c>
      <c r="AH43" s="219" t="s">
        <v>158</v>
      </c>
      <c r="AI43" s="220">
        <v>40758</v>
      </c>
      <c r="AJ43" s="221">
        <v>159</v>
      </c>
      <c r="AL43" s="219" t="s">
        <v>161</v>
      </c>
      <c r="AM43" s="220">
        <v>40763</v>
      </c>
      <c r="AN43" s="221">
        <v>137</v>
      </c>
    </row>
    <row r="44" spans="1:40" ht="14.4" x14ac:dyDescent="0.3">
      <c r="AD44" t="s">
        <v>150</v>
      </c>
      <c r="AE44" s="206">
        <v>40660</v>
      </c>
      <c r="AF44">
        <v>0</v>
      </c>
      <c r="AH44" s="219" t="s">
        <v>158</v>
      </c>
      <c r="AI44" s="220">
        <v>40759</v>
      </c>
      <c r="AJ44" s="221">
        <v>143</v>
      </c>
      <c r="AL44" s="219" t="s">
        <v>161</v>
      </c>
      <c r="AM44" s="220">
        <v>40764</v>
      </c>
      <c r="AN44" s="221">
        <v>104</v>
      </c>
    </row>
    <row r="45" spans="1:40" ht="14.4" x14ac:dyDescent="0.3">
      <c r="AD45" t="s">
        <v>150</v>
      </c>
      <c r="AE45" s="206">
        <v>40661</v>
      </c>
      <c r="AF45">
        <v>0</v>
      </c>
      <c r="AH45" s="219" t="s">
        <v>158</v>
      </c>
      <c r="AI45" s="220">
        <v>40760</v>
      </c>
      <c r="AJ45" s="221">
        <v>148</v>
      </c>
      <c r="AL45" s="219" t="s">
        <v>161</v>
      </c>
      <c r="AM45" s="220">
        <v>40765</v>
      </c>
      <c r="AN45" s="221">
        <v>124</v>
      </c>
    </row>
    <row r="46" spans="1:40" ht="14.4" x14ac:dyDescent="0.3">
      <c r="AD46" t="s">
        <v>150</v>
      </c>
      <c r="AE46" s="206">
        <v>40662</v>
      </c>
      <c r="AF46">
        <v>0</v>
      </c>
      <c r="AH46" s="219" t="s">
        <v>158</v>
      </c>
      <c r="AI46" s="220">
        <v>40761</v>
      </c>
      <c r="AJ46" s="221">
        <v>195</v>
      </c>
      <c r="AL46" s="219" t="s">
        <v>161</v>
      </c>
      <c r="AM46" s="220">
        <v>40766</v>
      </c>
      <c r="AN46" s="221">
        <v>100</v>
      </c>
    </row>
    <row r="47" spans="1:40" ht="14.4" x14ac:dyDescent="0.3">
      <c r="AD47" t="s">
        <v>150</v>
      </c>
      <c r="AE47" s="206">
        <v>40663</v>
      </c>
      <c r="AF47">
        <v>0</v>
      </c>
      <c r="AH47" s="219" t="s">
        <v>158</v>
      </c>
      <c r="AI47" s="220">
        <v>40762</v>
      </c>
      <c r="AJ47" s="221">
        <v>212</v>
      </c>
      <c r="AL47" s="219" t="s">
        <v>161</v>
      </c>
      <c r="AM47" s="220">
        <v>40767</v>
      </c>
      <c r="AN47" s="221">
        <v>107</v>
      </c>
    </row>
    <row r="48" spans="1:40" ht="14.4" x14ac:dyDescent="0.3">
      <c r="AD48" t="s">
        <v>150</v>
      </c>
      <c r="AE48" s="206">
        <v>40664</v>
      </c>
      <c r="AF48">
        <v>0</v>
      </c>
      <c r="AH48" s="219" t="s">
        <v>158</v>
      </c>
      <c r="AI48" s="220">
        <v>40763</v>
      </c>
      <c r="AJ48" s="221">
        <v>227</v>
      </c>
      <c r="AL48" s="219" t="s">
        <v>161</v>
      </c>
      <c r="AM48" s="220">
        <v>40768</v>
      </c>
      <c r="AN48" s="221">
        <v>78</v>
      </c>
    </row>
    <row r="49" spans="30:40" ht="14.4" x14ac:dyDescent="0.3">
      <c r="AD49" t="s">
        <v>150</v>
      </c>
      <c r="AE49" s="206">
        <v>40665</v>
      </c>
      <c r="AF49">
        <v>0</v>
      </c>
      <c r="AH49" s="219" t="s">
        <v>158</v>
      </c>
      <c r="AI49" s="220">
        <v>40764</v>
      </c>
      <c r="AJ49" s="221">
        <v>190</v>
      </c>
      <c r="AL49" s="219" t="s">
        <v>161</v>
      </c>
      <c r="AM49" s="220">
        <v>40769</v>
      </c>
      <c r="AN49" s="221">
        <v>62</v>
      </c>
    </row>
    <row r="50" spans="30:40" ht="14.4" x14ac:dyDescent="0.3">
      <c r="AD50" t="s">
        <v>150</v>
      </c>
      <c r="AE50" s="206">
        <v>40666</v>
      </c>
      <c r="AF50">
        <v>0</v>
      </c>
      <c r="AH50" s="219" t="s">
        <v>158</v>
      </c>
      <c r="AI50" s="220">
        <v>40765</v>
      </c>
      <c r="AJ50" s="221">
        <v>155</v>
      </c>
      <c r="AL50" s="219" t="s">
        <v>161</v>
      </c>
      <c r="AM50" s="220">
        <v>40770</v>
      </c>
      <c r="AN50" s="221">
        <v>43</v>
      </c>
    </row>
    <row r="51" spans="30:40" ht="14.4" x14ac:dyDescent="0.3">
      <c r="AD51" t="s">
        <v>150</v>
      </c>
      <c r="AE51" s="206">
        <v>40667</v>
      </c>
      <c r="AF51">
        <v>0</v>
      </c>
      <c r="AH51" s="219" t="s">
        <v>158</v>
      </c>
      <c r="AI51" s="220">
        <v>40766</v>
      </c>
      <c r="AJ51" s="221">
        <v>87</v>
      </c>
      <c r="AL51" s="219" t="s">
        <v>161</v>
      </c>
      <c r="AM51" s="220">
        <v>40771</v>
      </c>
      <c r="AN51" s="221">
        <v>45</v>
      </c>
    </row>
    <row r="52" spans="30:40" ht="14.4" x14ac:dyDescent="0.3">
      <c r="AD52" t="s">
        <v>150</v>
      </c>
      <c r="AE52" s="206">
        <v>40668</v>
      </c>
      <c r="AF52">
        <v>0</v>
      </c>
      <c r="AH52" s="219" t="s">
        <v>158</v>
      </c>
      <c r="AI52" s="220">
        <v>40767</v>
      </c>
      <c r="AJ52" s="221">
        <v>89</v>
      </c>
      <c r="AL52" s="219" t="s">
        <v>161</v>
      </c>
      <c r="AM52" s="220">
        <v>40772</v>
      </c>
      <c r="AN52" s="221">
        <v>38</v>
      </c>
    </row>
    <row r="53" spans="30:40" ht="14.4" x14ac:dyDescent="0.3">
      <c r="AD53" t="s">
        <v>150</v>
      </c>
      <c r="AE53" s="206">
        <v>40669</v>
      </c>
      <c r="AF53">
        <v>0</v>
      </c>
      <c r="AH53" s="219" t="s">
        <v>158</v>
      </c>
      <c r="AI53" s="220">
        <v>40768</v>
      </c>
      <c r="AJ53" s="221">
        <v>77</v>
      </c>
      <c r="AL53" s="219" t="s">
        <v>161</v>
      </c>
      <c r="AM53" s="220">
        <v>40773</v>
      </c>
      <c r="AN53" s="221">
        <v>26</v>
      </c>
    </row>
    <row r="54" spans="30:40" ht="14.4" x14ac:dyDescent="0.3">
      <c r="AD54" t="s">
        <v>150</v>
      </c>
      <c r="AE54" s="206">
        <v>40670</v>
      </c>
      <c r="AF54">
        <v>0</v>
      </c>
      <c r="AH54" s="219" t="s">
        <v>158</v>
      </c>
      <c r="AI54" s="220">
        <v>40769</v>
      </c>
      <c r="AJ54" s="221">
        <v>97</v>
      </c>
      <c r="AL54" s="219" t="s">
        <v>161</v>
      </c>
      <c r="AM54" s="220">
        <v>40774</v>
      </c>
      <c r="AN54" s="221">
        <v>53</v>
      </c>
    </row>
    <row r="55" spans="30:40" ht="14.4" x14ac:dyDescent="0.3">
      <c r="AD55" t="s">
        <v>150</v>
      </c>
      <c r="AE55" s="206">
        <v>40671</v>
      </c>
      <c r="AF55">
        <v>0</v>
      </c>
      <c r="AH55" s="219" t="s">
        <v>158</v>
      </c>
      <c r="AI55" s="220">
        <v>40770</v>
      </c>
      <c r="AJ55" s="221">
        <v>46</v>
      </c>
      <c r="AL55" s="219" t="s">
        <v>161</v>
      </c>
      <c r="AM55" s="220">
        <v>40775</v>
      </c>
      <c r="AN55" s="221">
        <v>55</v>
      </c>
    </row>
    <row r="56" spans="30:40" ht="14.4" x14ac:dyDescent="0.3">
      <c r="AD56" t="s">
        <v>150</v>
      </c>
      <c r="AE56" s="206">
        <v>40672</v>
      </c>
      <c r="AF56">
        <v>0</v>
      </c>
      <c r="AH56" s="219" t="s">
        <v>158</v>
      </c>
      <c r="AI56" s="220">
        <v>40771</v>
      </c>
      <c r="AJ56" s="221">
        <v>62</v>
      </c>
      <c r="AL56" s="219" t="s">
        <v>161</v>
      </c>
      <c r="AM56" s="220">
        <v>40776</v>
      </c>
      <c r="AN56" s="221">
        <v>42</v>
      </c>
    </row>
    <row r="57" spans="30:40" ht="14.4" x14ac:dyDescent="0.3">
      <c r="AD57" t="s">
        <v>150</v>
      </c>
      <c r="AE57" s="206">
        <v>40673</v>
      </c>
      <c r="AF57">
        <v>0</v>
      </c>
      <c r="AH57" s="219" t="s">
        <v>158</v>
      </c>
      <c r="AI57" s="220">
        <v>40772</v>
      </c>
      <c r="AJ57" s="221">
        <v>56</v>
      </c>
      <c r="AL57" s="219" t="s">
        <v>161</v>
      </c>
      <c r="AM57" s="220">
        <v>40777</v>
      </c>
      <c r="AN57" s="221">
        <v>48</v>
      </c>
    </row>
    <row r="58" spans="30:40" ht="14.4" x14ac:dyDescent="0.3">
      <c r="AD58" t="s">
        <v>150</v>
      </c>
      <c r="AE58" s="206">
        <v>40674</v>
      </c>
      <c r="AF58">
        <v>0</v>
      </c>
      <c r="AH58" s="219" t="s">
        <v>158</v>
      </c>
      <c r="AI58" s="220">
        <v>40773</v>
      </c>
      <c r="AJ58" s="221">
        <v>38</v>
      </c>
      <c r="AL58" s="219" t="s">
        <v>161</v>
      </c>
      <c r="AM58" s="220">
        <v>40778</v>
      </c>
      <c r="AN58" s="221">
        <v>46</v>
      </c>
    </row>
    <row r="59" spans="30:40" ht="14.4" x14ac:dyDescent="0.3">
      <c r="AD59" t="s">
        <v>150</v>
      </c>
      <c r="AE59" s="206">
        <v>40675</v>
      </c>
      <c r="AF59">
        <v>0</v>
      </c>
      <c r="AH59" s="219" t="s">
        <v>158</v>
      </c>
      <c r="AI59" s="220">
        <v>40774</v>
      </c>
      <c r="AJ59" s="221">
        <v>54</v>
      </c>
      <c r="AL59" s="219" t="s">
        <v>161</v>
      </c>
      <c r="AM59" s="220">
        <v>40779</v>
      </c>
      <c r="AN59" s="221">
        <v>29</v>
      </c>
    </row>
    <row r="60" spans="30:40" ht="14.4" x14ac:dyDescent="0.3">
      <c r="AD60" t="s">
        <v>150</v>
      </c>
      <c r="AE60" s="206">
        <v>40676</v>
      </c>
      <c r="AF60">
        <v>0</v>
      </c>
      <c r="AH60" s="219" t="s">
        <v>158</v>
      </c>
      <c r="AI60" s="220">
        <v>40775</v>
      </c>
      <c r="AJ60" s="221">
        <v>37</v>
      </c>
      <c r="AL60" s="219" t="s">
        <v>161</v>
      </c>
      <c r="AM60" s="220">
        <v>40780</v>
      </c>
      <c r="AN60" s="221">
        <v>50</v>
      </c>
    </row>
    <row r="61" spans="30:40" ht="14.4" x14ac:dyDescent="0.3">
      <c r="AD61" t="s">
        <v>150</v>
      </c>
      <c r="AE61" s="206">
        <v>40677</v>
      </c>
      <c r="AF61">
        <v>4</v>
      </c>
      <c r="AH61" s="219" t="s">
        <v>158</v>
      </c>
      <c r="AI61" s="220">
        <v>40776</v>
      </c>
      <c r="AJ61" s="221">
        <v>64</v>
      </c>
      <c r="AL61" s="219" t="s">
        <v>161</v>
      </c>
      <c r="AM61" s="220">
        <v>40781</v>
      </c>
      <c r="AN61" s="221">
        <v>46</v>
      </c>
    </row>
    <row r="62" spans="30:40" ht="14.4" x14ac:dyDescent="0.3">
      <c r="AD62" t="s">
        <v>150</v>
      </c>
      <c r="AE62" s="206">
        <v>40678</v>
      </c>
      <c r="AF62">
        <v>2</v>
      </c>
      <c r="AH62" s="219" t="s">
        <v>158</v>
      </c>
      <c r="AI62" s="220">
        <v>40777</v>
      </c>
      <c r="AJ62" s="221">
        <v>62</v>
      </c>
      <c r="AL62" s="219" t="s">
        <v>161</v>
      </c>
      <c r="AM62" s="220">
        <v>40782</v>
      </c>
      <c r="AN62" s="221">
        <v>48</v>
      </c>
    </row>
    <row r="63" spans="30:40" ht="14.4" x14ac:dyDescent="0.3">
      <c r="AD63" t="s">
        <v>150</v>
      </c>
      <c r="AE63" s="206">
        <v>40679</v>
      </c>
      <c r="AF63">
        <v>6</v>
      </c>
      <c r="AH63" s="219" t="s">
        <v>158</v>
      </c>
      <c r="AI63" s="220">
        <v>40778</v>
      </c>
      <c r="AJ63" s="221">
        <v>82</v>
      </c>
      <c r="AL63" s="219" t="s">
        <v>161</v>
      </c>
      <c r="AM63" s="220">
        <v>40783</v>
      </c>
      <c r="AN63" s="221">
        <v>46</v>
      </c>
    </row>
    <row r="64" spans="30:40" ht="14.4" x14ac:dyDescent="0.3">
      <c r="AD64" t="s">
        <v>150</v>
      </c>
      <c r="AE64" s="206">
        <v>40680</v>
      </c>
      <c r="AF64">
        <v>17</v>
      </c>
      <c r="AH64" s="219" t="s">
        <v>158</v>
      </c>
      <c r="AI64" s="220">
        <v>40779</v>
      </c>
      <c r="AJ64" s="221">
        <v>87</v>
      </c>
      <c r="AL64" s="219" t="s">
        <v>161</v>
      </c>
      <c r="AM64" s="220">
        <v>40784</v>
      </c>
      <c r="AN64" s="221">
        <v>39</v>
      </c>
    </row>
    <row r="65" spans="30:40" ht="14.4" x14ac:dyDescent="0.3">
      <c r="AD65" t="s">
        <v>150</v>
      </c>
      <c r="AE65" s="206">
        <v>40681</v>
      </c>
      <c r="AF65">
        <v>11</v>
      </c>
      <c r="AH65" s="219" t="s">
        <v>158</v>
      </c>
      <c r="AI65" s="220">
        <v>40780</v>
      </c>
      <c r="AJ65" s="221">
        <v>78</v>
      </c>
      <c r="AL65" s="219" t="s">
        <v>161</v>
      </c>
      <c r="AM65" s="220">
        <v>40785</v>
      </c>
      <c r="AN65" s="221">
        <v>49</v>
      </c>
    </row>
    <row r="66" spans="30:40" ht="14.4" x14ac:dyDescent="0.3">
      <c r="AD66" t="s">
        <v>150</v>
      </c>
      <c r="AE66" s="206">
        <v>40682</v>
      </c>
      <c r="AF66">
        <v>68</v>
      </c>
      <c r="AH66" s="219" t="s">
        <v>158</v>
      </c>
      <c r="AI66" s="220">
        <v>40781</v>
      </c>
      <c r="AJ66" s="221">
        <v>44</v>
      </c>
      <c r="AL66" s="219" t="s">
        <v>161</v>
      </c>
      <c r="AM66" s="220">
        <v>40786</v>
      </c>
      <c r="AN66" s="221">
        <v>36</v>
      </c>
    </row>
    <row r="67" spans="30:40" ht="14.4" x14ac:dyDescent="0.3">
      <c r="AD67" t="s">
        <v>150</v>
      </c>
      <c r="AE67" s="206">
        <v>40683</v>
      </c>
      <c r="AF67">
        <v>16</v>
      </c>
      <c r="AH67" s="219" t="s">
        <v>158</v>
      </c>
      <c r="AI67" s="220">
        <v>40782</v>
      </c>
      <c r="AJ67" s="221">
        <v>42</v>
      </c>
      <c r="AL67" s="219" t="s">
        <v>161</v>
      </c>
      <c r="AM67" s="220">
        <v>40787</v>
      </c>
      <c r="AN67" s="221">
        <v>47</v>
      </c>
    </row>
    <row r="68" spans="30:40" ht="14.4" x14ac:dyDescent="0.3">
      <c r="AD68" t="s">
        <v>150</v>
      </c>
      <c r="AE68" s="206">
        <v>40684</v>
      </c>
      <c r="AF68">
        <v>8</v>
      </c>
      <c r="AH68" s="219" t="s">
        <v>158</v>
      </c>
      <c r="AI68" s="220">
        <v>40783</v>
      </c>
      <c r="AJ68" s="221">
        <v>59</v>
      </c>
      <c r="AL68" s="219" t="s">
        <v>161</v>
      </c>
      <c r="AM68" s="220">
        <v>40788</v>
      </c>
      <c r="AN68" s="221">
        <v>45</v>
      </c>
    </row>
    <row r="69" spans="30:40" ht="14.4" x14ac:dyDescent="0.3">
      <c r="AD69" t="s">
        <v>150</v>
      </c>
      <c r="AE69" s="206">
        <v>40685</v>
      </c>
      <c r="AF69">
        <v>11</v>
      </c>
      <c r="AH69" s="219" t="s">
        <v>158</v>
      </c>
      <c r="AI69" s="220">
        <v>40784</v>
      </c>
      <c r="AJ69" s="221">
        <v>53</v>
      </c>
      <c r="AL69" s="219" t="s">
        <v>161</v>
      </c>
      <c r="AM69" s="220">
        <v>40789</v>
      </c>
      <c r="AN69" s="221">
        <v>12</v>
      </c>
    </row>
    <row r="70" spans="30:40" ht="14.4" x14ac:dyDescent="0.3">
      <c r="AD70" t="s">
        <v>150</v>
      </c>
      <c r="AE70" s="206">
        <v>40686</v>
      </c>
      <c r="AF70">
        <v>36</v>
      </c>
      <c r="AH70" s="219" t="s">
        <v>158</v>
      </c>
      <c r="AI70" s="220">
        <v>40785</v>
      </c>
      <c r="AJ70" s="221">
        <v>56</v>
      </c>
      <c r="AL70" s="219" t="s">
        <v>161</v>
      </c>
      <c r="AM70" s="220">
        <v>40790</v>
      </c>
      <c r="AN70" s="221">
        <v>28</v>
      </c>
    </row>
    <row r="71" spans="30:40" ht="14.4" x14ac:dyDescent="0.3">
      <c r="AD71" t="s">
        <v>150</v>
      </c>
      <c r="AE71" s="206">
        <v>40687</v>
      </c>
      <c r="AF71">
        <v>18</v>
      </c>
      <c r="AH71" s="219" t="s">
        <v>158</v>
      </c>
      <c r="AI71" s="220">
        <v>40786</v>
      </c>
      <c r="AJ71" s="221">
        <v>54</v>
      </c>
      <c r="AL71" s="219" t="s">
        <v>161</v>
      </c>
      <c r="AM71" s="220">
        <v>40791</v>
      </c>
      <c r="AN71" s="221">
        <v>16</v>
      </c>
    </row>
    <row r="72" spans="30:40" ht="14.4" x14ac:dyDescent="0.3">
      <c r="AD72" t="s">
        <v>150</v>
      </c>
      <c r="AE72" s="206">
        <v>40688</v>
      </c>
      <c r="AF72">
        <v>19</v>
      </c>
      <c r="AH72" s="219" t="s">
        <v>158</v>
      </c>
      <c r="AI72" s="220">
        <v>40787</v>
      </c>
      <c r="AJ72" s="221">
        <v>65</v>
      </c>
      <c r="AL72" s="219" t="s">
        <v>161</v>
      </c>
      <c r="AM72" s="220">
        <v>40792</v>
      </c>
      <c r="AN72" s="221">
        <v>22</v>
      </c>
    </row>
    <row r="73" spans="30:40" ht="14.4" x14ac:dyDescent="0.3">
      <c r="AD73" t="s">
        <v>150</v>
      </c>
      <c r="AE73" s="206">
        <v>40689</v>
      </c>
      <c r="AF73">
        <v>14</v>
      </c>
      <c r="AH73" s="219" t="s">
        <v>158</v>
      </c>
      <c r="AI73" s="220">
        <v>40788</v>
      </c>
      <c r="AJ73" s="221">
        <v>44</v>
      </c>
      <c r="AL73" s="219" t="s">
        <v>161</v>
      </c>
      <c r="AM73" s="220">
        <v>40793</v>
      </c>
      <c r="AN73" s="221">
        <v>16</v>
      </c>
    </row>
    <row r="74" spans="30:40" ht="14.4" x14ac:dyDescent="0.3">
      <c r="AD74" t="s">
        <v>150</v>
      </c>
      <c r="AE74" s="206">
        <v>40690</v>
      </c>
      <c r="AF74">
        <v>12</v>
      </c>
      <c r="AH74" s="219" t="s">
        <v>158</v>
      </c>
      <c r="AI74" s="220">
        <v>40789</v>
      </c>
      <c r="AJ74" s="221">
        <v>22</v>
      </c>
      <c r="AL74" s="219" t="s">
        <v>161</v>
      </c>
      <c r="AM74" s="220">
        <v>40794</v>
      </c>
      <c r="AN74" s="221">
        <v>6</v>
      </c>
    </row>
    <row r="75" spans="30:40" ht="14.4" x14ac:dyDescent="0.3">
      <c r="AD75" t="s">
        <v>150</v>
      </c>
      <c r="AE75" s="206">
        <v>40691</v>
      </c>
      <c r="AF75">
        <v>12</v>
      </c>
      <c r="AH75" s="219" t="s">
        <v>158</v>
      </c>
      <c r="AI75" s="220">
        <v>40790</v>
      </c>
      <c r="AJ75" s="221">
        <v>36</v>
      </c>
      <c r="AL75" s="219" t="s">
        <v>161</v>
      </c>
      <c r="AM75" s="220">
        <v>40795</v>
      </c>
      <c r="AN75" s="221">
        <v>29</v>
      </c>
    </row>
    <row r="76" spans="30:40" ht="14.4" x14ac:dyDescent="0.3">
      <c r="AD76" t="s">
        <v>150</v>
      </c>
      <c r="AE76" s="206">
        <v>40692</v>
      </c>
      <c r="AF76">
        <v>4</v>
      </c>
      <c r="AH76" s="219" t="s">
        <v>158</v>
      </c>
      <c r="AI76" s="220">
        <v>40791</v>
      </c>
      <c r="AJ76" s="221">
        <v>40</v>
      </c>
      <c r="AL76" s="219" t="s">
        <v>161</v>
      </c>
      <c r="AM76" s="220">
        <v>40796</v>
      </c>
      <c r="AN76" s="221">
        <v>20</v>
      </c>
    </row>
    <row r="77" spans="30:40" ht="14.4" x14ac:dyDescent="0.3">
      <c r="AD77" t="s">
        <v>150</v>
      </c>
      <c r="AE77" s="206">
        <v>40693</v>
      </c>
      <c r="AF77">
        <v>7</v>
      </c>
      <c r="AH77" s="219" t="s">
        <v>158</v>
      </c>
      <c r="AI77" s="220">
        <v>40792</v>
      </c>
      <c r="AJ77" s="221">
        <v>22</v>
      </c>
      <c r="AL77" s="219" t="s">
        <v>161</v>
      </c>
      <c r="AM77" s="220">
        <v>40797</v>
      </c>
      <c r="AN77" s="221">
        <v>20</v>
      </c>
    </row>
    <row r="78" spans="30:40" ht="14.4" x14ac:dyDescent="0.3">
      <c r="AD78" t="s">
        <v>150</v>
      </c>
      <c r="AE78" s="206">
        <v>40694</v>
      </c>
      <c r="AF78">
        <v>16</v>
      </c>
      <c r="AH78" s="219" t="s">
        <v>158</v>
      </c>
      <c r="AI78" s="220">
        <v>40793</v>
      </c>
      <c r="AJ78" s="221">
        <v>30</v>
      </c>
      <c r="AL78" s="219" t="s">
        <v>161</v>
      </c>
      <c r="AM78" s="220">
        <v>40798</v>
      </c>
      <c r="AN78" s="221">
        <v>12</v>
      </c>
    </row>
    <row r="79" spans="30:40" ht="14.4" x14ac:dyDescent="0.3">
      <c r="AD79" t="s">
        <v>150</v>
      </c>
      <c r="AE79" s="206">
        <v>40695</v>
      </c>
      <c r="AF79">
        <v>11</v>
      </c>
      <c r="AH79" s="219" t="s">
        <v>158</v>
      </c>
      <c r="AI79" s="220">
        <v>40794</v>
      </c>
      <c r="AJ79" s="221">
        <v>34</v>
      </c>
      <c r="AL79" s="219" t="s">
        <v>161</v>
      </c>
      <c r="AM79" s="220">
        <v>40799</v>
      </c>
      <c r="AN79" s="221">
        <v>19</v>
      </c>
    </row>
    <row r="80" spans="30:40" ht="14.4" x14ac:dyDescent="0.3">
      <c r="AD80" t="s">
        <v>150</v>
      </c>
      <c r="AE80" s="206">
        <v>40696</v>
      </c>
      <c r="AF80">
        <v>6</v>
      </c>
      <c r="AH80" s="219" t="s">
        <v>158</v>
      </c>
      <c r="AI80" s="220">
        <v>40795</v>
      </c>
      <c r="AJ80" s="221">
        <v>20</v>
      </c>
      <c r="AL80" s="219" t="s">
        <v>161</v>
      </c>
      <c r="AM80" s="220">
        <v>40800</v>
      </c>
      <c r="AN80" s="221">
        <v>18</v>
      </c>
    </row>
    <row r="81" spans="30:40" ht="14.4" x14ac:dyDescent="0.3">
      <c r="AD81" t="s">
        <v>150</v>
      </c>
      <c r="AE81" s="206">
        <v>40697</v>
      </c>
      <c r="AF81">
        <v>12</v>
      </c>
      <c r="AH81" s="219" t="s">
        <v>158</v>
      </c>
      <c r="AI81" s="220">
        <v>40796</v>
      </c>
      <c r="AJ81" s="221">
        <v>30</v>
      </c>
      <c r="AL81" s="219" t="s">
        <v>161</v>
      </c>
      <c r="AM81" s="220">
        <v>40801</v>
      </c>
      <c r="AN81" s="221">
        <v>39</v>
      </c>
    </row>
    <row r="82" spans="30:40" ht="14.4" x14ac:dyDescent="0.3">
      <c r="AD82" t="s">
        <v>150</v>
      </c>
      <c r="AE82" s="206">
        <v>40698</v>
      </c>
      <c r="AF82">
        <v>14</v>
      </c>
      <c r="AH82" s="219" t="s">
        <v>158</v>
      </c>
      <c r="AI82" s="220">
        <v>40797</v>
      </c>
      <c r="AJ82" s="221">
        <v>18</v>
      </c>
      <c r="AL82" s="219" t="s">
        <v>161</v>
      </c>
      <c r="AM82" s="220">
        <v>40802</v>
      </c>
      <c r="AN82" s="221">
        <v>12</v>
      </c>
    </row>
    <row r="83" spans="30:40" ht="14.4" x14ac:dyDescent="0.3">
      <c r="AD83" t="s">
        <v>150</v>
      </c>
      <c r="AE83" s="206">
        <v>40699</v>
      </c>
      <c r="AF83">
        <v>6</v>
      </c>
      <c r="AH83" s="219" t="s">
        <v>158</v>
      </c>
      <c r="AI83" s="220">
        <v>40798</v>
      </c>
      <c r="AJ83" s="221">
        <v>10</v>
      </c>
      <c r="AL83" s="219" t="s">
        <v>161</v>
      </c>
      <c r="AM83" s="220">
        <v>40803</v>
      </c>
      <c r="AN83" s="221">
        <v>19</v>
      </c>
    </row>
    <row r="84" spans="30:40" ht="14.4" x14ac:dyDescent="0.3">
      <c r="AD84" t="s">
        <v>150</v>
      </c>
      <c r="AE84" s="206">
        <v>40700</v>
      </c>
      <c r="AF84">
        <v>12</v>
      </c>
      <c r="AH84" s="219" t="s">
        <v>158</v>
      </c>
      <c r="AI84" s="220">
        <v>40799</v>
      </c>
      <c r="AJ84" s="221">
        <v>22</v>
      </c>
      <c r="AL84" s="219" t="s">
        <v>161</v>
      </c>
      <c r="AM84" s="220">
        <v>40804</v>
      </c>
      <c r="AN84" s="221">
        <v>18</v>
      </c>
    </row>
    <row r="85" spans="30:40" ht="14.4" x14ac:dyDescent="0.3">
      <c r="AD85" t="s">
        <v>150</v>
      </c>
      <c r="AE85" s="206">
        <v>40701</v>
      </c>
      <c r="AF85">
        <v>5</v>
      </c>
      <c r="AH85" s="219" t="s">
        <v>158</v>
      </c>
      <c r="AI85" s="220">
        <v>40800</v>
      </c>
      <c r="AJ85" s="221">
        <v>17</v>
      </c>
      <c r="AL85" s="219" t="s">
        <v>161</v>
      </c>
      <c r="AM85" s="220">
        <v>40805</v>
      </c>
      <c r="AN85" s="221">
        <v>7</v>
      </c>
    </row>
    <row r="86" spans="30:40" ht="14.4" x14ac:dyDescent="0.3">
      <c r="AD86" t="s">
        <v>150</v>
      </c>
      <c r="AE86" s="206">
        <v>40702</v>
      </c>
      <c r="AF86">
        <v>6</v>
      </c>
      <c r="AH86" s="219" t="s">
        <v>158</v>
      </c>
      <c r="AI86" s="220">
        <v>40801</v>
      </c>
      <c r="AJ86" s="221">
        <v>9</v>
      </c>
      <c r="AL86" s="219" t="s">
        <v>161</v>
      </c>
      <c r="AM86" s="220">
        <v>40806</v>
      </c>
      <c r="AN86" s="221">
        <v>11</v>
      </c>
    </row>
    <row r="87" spans="30:40" ht="14.4" x14ac:dyDescent="0.3">
      <c r="AD87" t="s">
        <v>150</v>
      </c>
      <c r="AE87" s="206">
        <v>40703</v>
      </c>
      <c r="AF87">
        <v>11</v>
      </c>
      <c r="AH87" s="219" t="s">
        <v>158</v>
      </c>
      <c r="AI87" s="220">
        <v>40802</v>
      </c>
      <c r="AJ87" s="221">
        <v>18</v>
      </c>
      <c r="AL87" s="219" t="s">
        <v>161</v>
      </c>
      <c r="AM87" s="220">
        <v>40807</v>
      </c>
      <c r="AN87" s="221">
        <v>9</v>
      </c>
    </row>
    <row r="88" spans="30:40" ht="14.4" x14ac:dyDescent="0.3">
      <c r="AD88" t="s">
        <v>150</v>
      </c>
      <c r="AE88" s="206">
        <v>40704</v>
      </c>
      <c r="AF88">
        <v>13</v>
      </c>
      <c r="AH88" s="219" t="s">
        <v>158</v>
      </c>
      <c r="AI88" s="220">
        <v>40803</v>
      </c>
      <c r="AJ88" s="221">
        <v>7</v>
      </c>
      <c r="AL88" s="219" t="s">
        <v>161</v>
      </c>
      <c r="AM88" s="220">
        <v>40808</v>
      </c>
      <c r="AN88" s="221">
        <v>9</v>
      </c>
    </row>
    <row r="89" spans="30:40" ht="14.4" x14ac:dyDescent="0.3">
      <c r="AD89" t="s">
        <v>150</v>
      </c>
      <c r="AE89" s="206">
        <v>40705</v>
      </c>
      <c r="AF89">
        <v>28</v>
      </c>
      <c r="AH89" s="219" t="s">
        <v>158</v>
      </c>
      <c r="AI89" s="220">
        <v>40804</v>
      </c>
      <c r="AJ89" s="221">
        <v>12</v>
      </c>
      <c r="AL89" s="219" t="s">
        <v>161</v>
      </c>
      <c r="AM89" s="220">
        <v>40809</v>
      </c>
      <c r="AN89" s="221">
        <v>7</v>
      </c>
    </row>
    <row r="90" spans="30:40" ht="14.4" x14ac:dyDescent="0.3">
      <c r="AD90" t="s">
        <v>150</v>
      </c>
      <c r="AE90" s="206">
        <v>40706</v>
      </c>
      <c r="AF90">
        <v>30</v>
      </c>
      <c r="AH90" s="219" t="s">
        <v>158</v>
      </c>
      <c r="AI90" s="220">
        <v>40805</v>
      </c>
      <c r="AJ90" s="221">
        <v>13</v>
      </c>
      <c r="AL90" s="219" t="s">
        <v>161</v>
      </c>
      <c r="AM90" s="220">
        <v>40810</v>
      </c>
      <c r="AN90" s="221">
        <v>11</v>
      </c>
    </row>
    <row r="91" spans="30:40" ht="14.4" x14ac:dyDescent="0.3">
      <c r="AD91" t="s">
        <v>150</v>
      </c>
      <c r="AE91" s="206">
        <v>40707</v>
      </c>
      <c r="AF91">
        <v>12</v>
      </c>
      <c r="AH91" s="219" t="s">
        <v>158</v>
      </c>
      <c r="AI91" s="220">
        <v>40806</v>
      </c>
      <c r="AJ91" s="221">
        <v>15</v>
      </c>
      <c r="AL91" s="219" t="s">
        <v>161</v>
      </c>
      <c r="AM91" s="220">
        <v>40811</v>
      </c>
      <c r="AN91" s="221">
        <v>7</v>
      </c>
    </row>
    <row r="92" spans="30:40" ht="14.4" x14ac:dyDescent="0.3">
      <c r="AD92" t="s">
        <v>150</v>
      </c>
      <c r="AE92" s="206">
        <v>40708</v>
      </c>
      <c r="AF92">
        <v>13</v>
      </c>
      <c r="AH92" s="219" t="s">
        <v>158</v>
      </c>
      <c r="AI92" s="220">
        <v>40807</v>
      </c>
      <c r="AJ92" s="221">
        <v>17</v>
      </c>
      <c r="AL92" s="219" t="s">
        <v>161</v>
      </c>
      <c r="AM92" s="220">
        <v>40812</v>
      </c>
      <c r="AN92" s="221">
        <v>2</v>
      </c>
    </row>
    <row r="93" spans="30:40" ht="14.4" x14ac:dyDescent="0.3">
      <c r="AD93" t="s">
        <v>150</v>
      </c>
      <c r="AE93" s="206">
        <v>40709</v>
      </c>
      <c r="AF93">
        <v>19</v>
      </c>
      <c r="AH93" s="219" t="s">
        <v>158</v>
      </c>
      <c r="AI93" s="220">
        <v>40808</v>
      </c>
      <c r="AJ93" s="221">
        <v>10</v>
      </c>
      <c r="AL93" s="219" t="s">
        <v>161</v>
      </c>
      <c r="AM93" s="220">
        <v>40813</v>
      </c>
      <c r="AN93" s="221">
        <v>9</v>
      </c>
    </row>
    <row r="94" spans="30:40" ht="14.4" x14ac:dyDescent="0.3">
      <c r="AD94" t="s">
        <v>150</v>
      </c>
      <c r="AE94" s="206">
        <v>40710</v>
      </c>
      <c r="AF94">
        <v>25</v>
      </c>
      <c r="AH94" s="219" t="s">
        <v>158</v>
      </c>
      <c r="AI94" s="220">
        <v>40809</v>
      </c>
      <c r="AJ94" s="221">
        <v>9</v>
      </c>
      <c r="AL94" s="219" t="s">
        <v>161</v>
      </c>
      <c r="AM94" s="220">
        <v>40814</v>
      </c>
      <c r="AN94" s="221">
        <v>13</v>
      </c>
    </row>
    <row r="95" spans="30:40" ht="14.4" x14ac:dyDescent="0.3">
      <c r="AD95" t="s">
        <v>150</v>
      </c>
      <c r="AE95" s="206">
        <v>40711</v>
      </c>
      <c r="AF95">
        <v>37</v>
      </c>
      <c r="AH95" s="219" t="s">
        <v>158</v>
      </c>
      <c r="AI95" s="220">
        <v>40810</v>
      </c>
      <c r="AJ95" s="221">
        <v>18</v>
      </c>
      <c r="AL95" s="219" t="s">
        <v>161</v>
      </c>
      <c r="AM95" s="220">
        <v>40815</v>
      </c>
      <c r="AN95" s="221">
        <v>5</v>
      </c>
    </row>
    <row r="96" spans="30:40" ht="14.4" x14ac:dyDescent="0.3">
      <c r="AD96" t="s">
        <v>150</v>
      </c>
      <c r="AE96" s="206">
        <v>40712</v>
      </c>
      <c r="AF96">
        <v>36</v>
      </c>
      <c r="AH96" s="219" t="s">
        <v>158</v>
      </c>
      <c r="AI96" s="220">
        <v>40811</v>
      </c>
      <c r="AJ96" s="221">
        <v>12</v>
      </c>
      <c r="AL96" s="219" t="s">
        <v>161</v>
      </c>
      <c r="AM96" s="220">
        <v>40816</v>
      </c>
      <c r="AN96" s="221">
        <v>9</v>
      </c>
    </row>
    <row r="97" spans="30:40" ht="14.4" x14ac:dyDescent="0.3">
      <c r="AD97" t="s">
        <v>150</v>
      </c>
      <c r="AE97" s="206">
        <v>40713</v>
      </c>
      <c r="AF97">
        <v>11</v>
      </c>
      <c r="AH97" s="219" t="s">
        <v>158</v>
      </c>
      <c r="AI97" s="220">
        <v>40812</v>
      </c>
      <c r="AJ97" s="221">
        <v>9</v>
      </c>
      <c r="AL97" s="219" t="s">
        <v>161</v>
      </c>
      <c r="AM97" s="220">
        <v>40817</v>
      </c>
      <c r="AN97" s="221">
        <v>1</v>
      </c>
    </row>
    <row r="98" spans="30:40" ht="14.4" x14ac:dyDescent="0.3">
      <c r="AD98" t="s">
        <v>150</v>
      </c>
      <c r="AE98" s="206">
        <v>40714</v>
      </c>
      <c r="AF98">
        <v>13</v>
      </c>
      <c r="AH98" s="219" t="s">
        <v>158</v>
      </c>
      <c r="AI98" s="220">
        <v>40813</v>
      </c>
      <c r="AJ98" s="221">
        <v>12</v>
      </c>
      <c r="AL98" s="219" t="s">
        <v>161</v>
      </c>
      <c r="AM98" s="220">
        <v>40818</v>
      </c>
      <c r="AN98" s="221">
        <v>3</v>
      </c>
    </row>
    <row r="99" spans="30:40" ht="14.4" x14ac:dyDescent="0.3">
      <c r="AD99" t="s">
        <v>150</v>
      </c>
      <c r="AE99" s="206">
        <v>40715</v>
      </c>
      <c r="AF99">
        <v>90</v>
      </c>
      <c r="AH99" s="219" t="s">
        <v>158</v>
      </c>
      <c r="AI99" s="220">
        <v>40814</v>
      </c>
      <c r="AJ99" s="221">
        <v>6</v>
      </c>
      <c r="AL99" s="219" t="s">
        <v>161</v>
      </c>
      <c r="AM99" s="220">
        <v>40819</v>
      </c>
      <c r="AN99" s="221">
        <v>4</v>
      </c>
    </row>
    <row r="100" spans="30:40" ht="14.4" x14ac:dyDescent="0.3">
      <c r="AD100" t="s">
        <v>150</v>
      </c>
      <c r="AE100" s="206">
        <v>40716</v>
      </c>
      <c r="AF100">
        <v>116</v>
      </c>
      <c r="AH100" s="219" t="s">
        <v>158</v>
      </c>
      <c r="AI100" s="220">
        <v>40815</v>
      </c>
      <c r="AJ100" s="221">
        <v>7</v>
      </c>
      <c r="AL100" s="219" t="s">
        <v>161</v>
      </c>
      <c r="AM100" s="220">
        <v>40821</v>
      </c>
      <c r="AN100" s="221">
        <v>1</v>
      </c>
    </row>
    <row r="101" spans="30:40" ht="14.4" x14ac:dyDescent="0.3">
      <c r="AD101" t="s">
        <v>150</v>
      </c>
      <c r="AE101" s="206">
        <v>40717</v>
      </c>
      <c r="AF101">
        <v>126</v>
      </c>
      <c r="AH101" s="219" t="s">
        <v>158</v>
      </c>
      <c r="AI101" s="220">
        <v>40816</v>
      </c>
      <c r="AJ101" s="221">
        <v>6</v>
      </c>
      <c r="AL101" s="219" t="s">
        <v>161</v>
      </c>
      <c r="AM101" s="220">
        <v>40822</v>
      </c>
      <c r="AN101" s="221">
        <v>1</v>
      </c>
    </row>
    <row r="102" spans="30:40" ht="14.4" x14ac:dyDescent="0.3">
      <c r="AD102" t="s">
        <v>150</v>
      </c>
      <c r="AE102" s="206">
        <v>40718</v>
      </c>
      <c r="AF102">
        <v>36</v>
      </c>
      <c r="AH102" s="219" t="s">
        <v>158</v>
      </c>
      <c r="AI102" s="220">
        <v>40817</v>
      </c>
      <c r="AJ102" s="221">
        <v>1</v>
      </c>
      <c r="AL102" s="219" t="s">
        <v>161</v>
      </c>
      <c r="AM102" s="220">
        <v>40834</v>
      </c>
      <c r="AN102" s="221">
        <v>1</v>
      </c>
    </row>
    <row r="103" spans="30:40" ht="14.4" x14ac:dyDescent="0.3">
      <c r="AD103" t="s">
        <v>150</v>
      </c>
      <c r="AE103" s="206">
        <v>40719</v>
      </c>
      <c r="AF103">
        <v>38</v>
      </c>
      <c r="AH103" s="219" t="s">
        <v>158</v>
      </c>
      <c r="AI103" s="220">
        <v>40818</v>
      </c>
      <c r="AJ103" s="221">
        <v>3</v>
      </c>
      <c r="AL103" s="219" t="s">
        <v>161</v>
      </c>
      <c r="AM103" s="220">
        <v>40837</v>
      </c>
      <c r="AN103" s="221">
        <v>1</v>
      </c>
    </row>
    <row r="104" spans="30:40" ht="14.4" x14ac:dyDescent="0.3">
      <c r="AD104" t="s">
        <v>150</v>
      </c>
      <c r="AE104" s="206">
        <v>40720</v>
      </c>
      <c r="AF104">
        <v>67</v>
      </c>
      <c r="AH104" s="219" t="s">
        <v>158</v>
      </c>
      <c r="AI104" s="220">
        <v>40819</v>
      </c>
      <c r="AJ104" s="221">
        <v>2</v>
      </c>
    </row>
    <row r="105" spans="30:40" ht="14.4" x14ac:dyDescent="0.3">
      <c r="AD105" t="s">
        <v>150</v>
      </c>
      <c r="AE105" s="206">
        <v>40721</v>
      </c>
      <c r="AF105">
        <v>78</v>
      </c>
      <c r="AH105" s="219" t="s">
        <v>158</v>
      </c>
      <c r="AI105" s="220">
        <v>40820</v>
      </c>
      <c r="AJ105" s="221">
        <v>4</v>
      </c>
    </row>
    <row r="106" spans="30:40" ht="14.4" x14ac:dyDescent="0.3">
      <c r="AD106" t="s">
        <v>150</v>
      </c>
      <c r="AE106" s="206">
        <v>40722</v>
      </c>
      <c r="AF106">
        <v>108</v>
      </c>
      <c r="AH106" s="219" t="s">
        <v>158</v>
      </c>
      <c r="AI106" s="220">
        <v>40821</v>
      </c>
      <c r="AJ106" s="221">
        <v>3</v>
      </c>
    </row>
    <row r="107" spans="30:40" ht="14.4" x14ac:dyDescent="0.3">
      <c r="AD107" t="s">
        <v>150</v>
      </c>
      <c r="AE107" s="206">
        <v>40723</v>
      </c>
      <c r="AF107">
        <v>144</v>
      </c>
      <c r="AH107" s="219" t="s">
        <v>158</v>
      </c>
      <c r="AI107" s="220">
        <v>40822</v>
      </c>
      <c r="AJ107" s="221">
        <v>1</v>
      </c>
    </row>
    <row r="108" spans="30:40" ht="14.4" x14ac:dyDescent="0.3">
      <c r="AD108" t="s">
        <v>150</v>
      </c>
      <c r="AE108" s="206">
        <v>40724</v>
      </c>
      <c r="AF108">
        <v>87</v>
      </c>
      <c r="AH108" s="219" t="s">
        <v>158</v>
      </c>
      <c r="AI108" s="220">
        <v>40823</v>
      </c>
      <c r="AJ108" s="221">
        <v>1</v>
      </c>
    </row>
    <row r="109" spans="30:40" ht="14.4" x14ac:dyDescent="0.3">
      <c r="AD109" t="s">
        <v>150</v>
      </c>
      <c r="AE109" s="206">
        <v>40725</v>
      </c>
      <c r="AF109">
        <v>133</v>
      </c>
      <c r="AH109" s="219" t="s">
        <v>158</v>
      </c>
      <c r="AI109" s="220">
        <v>40824</v>
      </c>
      <c r="AJ109" s="221">
        <v>1</v>
      </c>
    </row>
    <row r="110" spans="30:40" ht="14.4" x14ac:dyDescent="0.3">
      <c r="AD110" t="s">
        <v>150</v>
      </c>
      <c r="AE110" s="206">
        <v>40726</v>
      </c>
      <c r="AF110">
        <v>169</v>
      </c>
      <c r="AH110" s="219" t="s">
        <v>158</v>
      </c>
      <c r="AI110" s="220">
        <v>40825</v>
      </c>
      <c r="AJ110" s="221">
        <v>1</v>
      </c>
    </row>
    <row r="111" spans="30:40" ht="14.4" x14ac:dyDescent="0.3">
      <c r="AD111" t="s">
        <v>150</v>
      </c>
      <c r="AE111" s="206">
        <v>40727</v>
      </c>
      <c r="AF111">
        <v>349</v>
      </c>
      <c r="AH111" s="219" t="s">
        <v>158</v>
      </c>
      <c r="AI111" s="220">
        <v>40826</v>
      </c>
      <c r="AJ111" s="221">
        <v>2</v>
      </c>
    </row>
    <row r="112" spans="30:40" ht="14.4" x14ac:dyDescent="0.3">
      <c r="AD112" t="s">
        <v>150</v>
      </c>
      <c r="AE112" s="206">
        <v>40728</v>
      </c>
      <c r="AF112">
        <v>141</v>
      </c>
      <c r="AH112" s="219" t="s">
        <v>158</v>
      </c>
      <c r="AI112" s="220">
        <v>40829</v>
      </c>
      <c r="AJ112" s="221">
        <v>1</v>
      </c>
    </row>
    <row r="113" spans="30:36" ht="14.4" x14ac:dyDescent="0.3">
      <c r="AD113" t="s">
        <v>150</v>
      </c>
      <c r="AE113" s="206">
        <v>40729</v>
      </c>
      <c r="AF113">
        <v>150</v>
      </c>
      <c r="AH113" s="219" t="s">
        <v>158</v>
      </c>
      <c r="AI113" s="220">
        <v>40830</v>
      </c>
      <c r="AJ113" s="221">
        <v>1</v>
      </c>
    </row>
    <row r="114" spans="30:36" ht="14.4" x14ac:dyDescent="0.3">
      <c r="AD114" t="s">
        <v>150</v>
      </c>
      <c r="AE114" s="206">
        <v>40730</v>
      </c>
      <c r="AF114">
        <v>257</v>
      </c>
      <c r="AH114" s="219" t="s">
        <v>158</v>
      </c>
      <c r="AI114" s="220">
        <v>40833</v>
      </c>
      <c r="AJ114" s="221">
        <v>1</v>
      </c>
    </row>
    <row r="115" spans="30:36" ht="14.4" x14ac:dyDescent="0.3">
      <c r="AD115" t="s">
        <v>150</v>
      </c>
      <c r="AE115" s="206">
        <v>40731</v>
      </c>
      <c r="AF115">
        <v>309</v>
      </c>
      <c r="AH115" s="219" t="s">
        <v>158</v>
      </c>
      <c r="AI115" s="220">
        <v>40834</v>
      </c>
      <c r="AJ115" s="221">
        <v>2</v>
      </c>
    </row>
    <row r="116" spans="30:36" ht="14.4" x14ac:dyDescent="0.3">
      <c r="AD116" t="s">
        <v>150</v>
      </c>
      <c r="AE116" s="206">
        <v>40732</v>
      </c>
      <c r="AF116">
        <v>182</v>
      </c>
      <c r="AH116" s="219" t="s">
        <v>158</v>
      </c>
      <c r="AI116" s="220">
        <v>40835</v>
      </c>
      <c r="AJ116" s="221">
        <v>1</v>
      </c>
    </row>
    <row r="117" spans="30:36" ht="14.4" x14ac:dyDescent="0.3">
      <c r="AD117" t="s">
        <v>150</v>
      </c>
      <c r="AE117" s="206">
        <v>40733</v>
      </c>
      <c r="AF117">
        <v>111</v>
      </c>
    </row>
    <row r="118" spans="30:36" ht="14.4" x14ac:dyDescent="0.3">
      <c r="AD118" t="s">
        <v>150</v>
      </c>
      <c r="AE118" s="206">
        <v>40734</v>
      </c>
      <c r="AF118">
        <v>137</v>
      </c>
    </row>
    <row r="119" spans="30:36" ht="14.4" x14ac:dyDescent="0.3">
      <c r="AD119" t="s">
        <v>150</v>
      </c>
      <c r="AE119" s="206">
        <v>40735</v>
      </c>
      <c r="AF119">
        <v>131</v>
      </c>
    </row>
    <row r="120" spans="30:36" ht="14.4" x14ac:dyDescent="0.3">
      <c r="AD120" t="s">
        <v>150</v>
      </c>
      <c r="AE120" s="206">
        <v>40736</v>
      </c>
      <c r="AF120">
        <v>101</v>
      </c>
    </row>
    <row r="121" spans="30:36" ht="14.4" x14ac:dyDescent="0.3">
      <c r="AD121" t="s">
        <v>150</v>
      </c>
      <c r="AE121" s="206">
        <v>40737</v>
      </c>
      <c r="AF121">
        <v>155</v>
      </c>
    </row>
    <row r="122" spans="30:36" ht="14.4" x14ac:dyDescent="0.3">
      <c r="AD122" t="s">
        <v>150</v>
      </c>
      <c r="AE122" s="206">
        <v>40738</v>
      </c>
      <c r="AF122">
        <v>118</v>
      </c>
    </row>
    <row r="123" spans="30:36" ht="14.4" x14ac:dyDescent="0.3">
      <c r="AD123" t="s">
        <v>150</v>
      </c>
      <c r="AE123" s="206">
        <v>40739</v>
      </c>
      <c r="AF123">
        <v>179</v>
      </c>
    </row>
    <row r="124" spans="30:36" ht="14.4" x14ac:dyDescent="0.3">
      <c r="AD124" t="s">
        <v>150</v>
      </c>
      <c r="AE124" s="206">
        <v>40740</v>
      </c>
      <c r="AF124">
        <v>364</v>
      </c>
    </row>
    <row r="125" spans="30:36" ht="14.4" x14ac:dyDescent="0.3">
      <c r="AD125" t="s">
        <v>150</v>
      </c>
      <c r="AE125" s="206">
        <v>40741</v>
      </c>
      <c r="AF125">
        <v>334</v>
      </c>
    </row>
    <row r="126" spans="30:36" ht="14.4" x14ac:dyDescent="0.3">
      <c r="AD126" t="s">
        <v>150</v>
      </c>
      <c r="AE126" s="206">
        <v>40742</v>
      </c>
      <c r="AF126">
        <v>276</v>
      </c>
    </row>
    <row r="127" spans="30:36" ht="14.4" x14ac:dyDescent="0.3">
      <c r="AD127" t="s">
        <v>150</v>
      </c>
      <c r="AE127" s="206">
        <v>40743</v>
      </c>
      <c r="AF127">
        <v>294</v>
      </c>
    </row>
    <row r="128" spans="30:36" ht="14.4" x14ac:dyDescent="0.3">
      <c r="AD128" t="s">
        <v>150</v>
      </c>
      <c r="AE128" s="206">
        <v>40744</v>
      </c>
      <c r="AF128">
        <v>426</v>
      </c>
    </row>
    <row r="129" spans="30:32" ht="14.4" x14ac:dyDescent="0.3">
      <c r="AD129" t="s">
        <v>150</v>
      </c>
      <c r="AE129" s="206">
        <v>40745</v>
      </c>
      <c r="AF129">
        <v>758</v>
      </c>
    </row>
    <row r="130" spans="30:32" ht="14.4" x14ac:dyDescent="0.3">
      <c r="AD130" t="s">
        <v>150</v>
      </c>
      <c r="AE130" s="206">
        <v>40746</v>
      </c>
      <c r="AF130">
        <v>383</v>
      </c>
    </row>
    <row r="131" spans="30:32" ht="14.4" x14ac:dyDescent="0.3">
      <c r="AD131" t="s">
        <v>150</v>
      </c>
      <c r="AE131" s="206">
        <v>40747</v>
      </c>
      <c r="AF131">
        <v>377</v>
      </c>
    </row>
    <row r="132" spans="30:32" ht="14.4" x14ac:dyDescent="0.3">
      <c r="AD132" t="s">
        <v>150</v>
      </c>
      <c r="AE132" s="206">
        <v>40748</v>
      </c>
      <c r="AF132">
        <v>607</v>
      </c>
    </row>
    <row r="133" spans="30:32" ht="14.4" x14ac:dyDescent="0.3">
      <c r="AD133" t="s">
        <v>150</v>
      </c>
      <c r="AE133" s="206">
        <v>40749</v>
      </c>
      <c r="AF133">
        <v>594</v>
      </c>
    </row>
    <row r="134" spans="30:32" ht="14.4" x14ac:dyDescent="0.3">
      <c r="AD134" t="s">
        <v>150</v>
      </c>
      <c r="AE134" s="206">
        <v>40750</v>
      </c>
      <c r="AF134">
        <v>369</v>
      </c>
    </row>
    <row r="135" spans="30:32" ht="14.4" x14ac:dyDescent="0.3">
      <c r="AD135" t="s">
        <v>150</v>
      </c>
      <c r="AE135" s="206">
        <v>40751</v>
      </c>
      <c r="AF135">
        <v>368</v>
      </c>
    </row>
    <row r="136" spans="30:32" ht="14.4" x14ac:dyDescent="0.3">
      <c r="AD136" t="s">
        <v>150</v>
      </c>
      <c r="AE136" s="206">
        <v>40752</v>
      </c>
      <c r="AF136">
        <v>299</v>
      </c>
    </row>
    <row r="137" spans="30:32" ht="14.4" x14ac:dyDescent="0.3">
      <c r="AD137" t="s">
        <v>150</v>
      </c>
      <c r="AE137" s="206">
        <v>40753</v>
      </c>
      <c r="AF137">
        <v>258</v>
      </c>
    </row>
    <row r="138" spans="30:32" ht="14.4" x14ac:dyDescent="0.3">
      <c r="AD138" t="s">
        <v>150</v>
      </c>
      <c r="AE138" s="206">
        <v>40754</v>
      </c>
      <c r="AF138">
        <v>415</v>
      </c>
    </row>
    <row r="139" spans="30:32" ht="14.4" x14ac:dyDescent="0.3">
      <c r="AD139" t="s">
        <v>150</v>
      </c>
      <c r="AE139" s="206">
        <v>40755</v>
      </c>
      <c r="AF139">
        <v>664</v>
      </c>
    </row>
    <row r="140" spans="30:32" ht="14.4" x14ac:dyDescent="0.3">
      <c r="AD140" t="s">
        <v>150</v>
      </c>
      <c r="AE140" s="206">
        <v>40756</v>
      </c>
      <c r="AF140">
        <v>311</v>
      </c>
    </row>
    <row r="141" spans="30:32" ht="14.4" x14ac:dyDescent="0.3">
      <c r="AD141" t="s">
        <v>150</v>
      </c>
      <c r="AE141" s="206">
        <v>40757</v>
      </c>
      <c r="AF141">
        <v>192</v>
      </c>
    </row>
    <row r="142" spans="30:32" ht="14.4" x14ac:dyDescent="0.3">
      <c r="AD142" t="s">
        <v>150</v>
      </c>
      <c r="AE142" s="206">
        <v>40758</v>
      </c>
      <c r="AF142">
        <v>509</v>
      </c>
    </row>
    <row r="143" spans="30:32" ht="14.4" x14ac:dyDescent="0.3">
      <c r="AD143" t="s">
        <v>150</v>
      </c>
      <c r="AE143" s="206">
        <v>40759</v>
      </c>
      <c r="AF143">
        <v>392</v>
      </c>
    </row>
    <row r="144" spans="30:32" ht="14.4" x14ac:dyDescent="0.3">
      <c r="AD144" t="s">
        <v>150</v>
      </c>
      <c r="AE144" s="206">
        <v>40760</v>
      </c>
      <c r="AF144">
        <v>538</v>
      </c>
    </row>
    <row r="145" spans="30:32" ht="14.4" x14ac:dyDescent="0.3">
      <c r="AD145" t="s">
        <v>150</v>
      </c>
      <c r="AE145" s="206">
        <v>40761</v>
      </c>
      <c r="AF145">
        <v>378</v>
      </c>
    </row>
    <row r="146" spans="30:32" ht="14.4" x14ac:dyDescent="0.3">
      <c r="AD146" t="s">
        <v>150</v>
      </c>
      <c r="AE146" s="206">
        <v>40762</v>
      </c>
      <c r="AF146">
        <v>214</v>
      </c>
    </row>
    <row r="147" spans="30:32" ht="14.4" x14ac:dyDescent="0.3">
      <c r="AD147" t="s">
        <v>150</v>
      </c>
      <c r="AE147" s="206">
        <v>40763</v>
      </c>
      <c r="AF147">
        <v>210</v>
      </c>
    </row>
    <row r="148" spans="30:32" ht="14.4" x14ac:dyDescent="0.3">
      <c r="AD148" t="s">
        <v>150</v>
      </c>
      <c r="AE148" s="206">
        <v>40764</v>
      </c>
      <c r="AF148">
        <v>350</v>
      </c>
    </row>
    <row r="149" spans="30:32" ht="14.4" x14ac:dyDescent="0.3">
      <c r="AD149" t="s">
        <v>150</v>
      </c>
      <c r="AE149" s="206">
        <v>40765</v>
      </c>
      <c r="AF149">
        <v>199</v>
      </c>
    </row>
    <row r="150" spans="30:32" ht="14.4" x14ac:dyDescent="0.3">
      <c r="AD150" t="s">
        <v>150</v>
      </c>
      <c r="AE150" s="206">
        <v>40766</v>
      </c>
      <c r="AF150">
        <v>187</v>
      </c>
    </row>
    <row r="151" spans="30:32" ht="14.4" x14ac:dyDescent="0.3">
      <c r="AD151" t="s">
        <v>150</v>
      </c>
      <c r="AE151" s="206">
        <v>40767</v>
      </c>
      <c r="AF151">
        <v>85</v>
      </c>
    </row>
    <row r="152" spans="30:32" ht="14.4" x14ac:dyDescent="0.3">
      <c r="AD152" t="s">
        <v>150</v>
      </c>
      <c r="AE152" s="206">
        <v>40768</v>
      </c>
      <c r="AF152">
        <v>118</v>
      </c>
    </row>
    <row r="153" spans="30:32" ht="14.4" x14ac:dyDescent="0.3">
      <c r="AD153" t="s">
        <v>150</v>
      </c>
      <c r="AE153" s="206">
        <v>40769</v>
      </c>
      <c r="AF153">
        <v>108</v>
      </c>
    </row>
    <row r="154" spans="30:32" ht="14.4" x14ac:dyDescent="0.3">
      <c r="AD154" t="s">
        <v>150</v>
      </c>
      <c r="AE154" s="206">
        <v>40770</v>
      </c>
      <c r="AF154">
        <v>110</v>
      </c>
    </row>
    <row r="155" spans="30:32" ht="14.4" x14ac:dyDescent="0.3">
      <c r="AD155" t="s">
        <v>150</v>
      </c>
      <c r="AE155" s="206">
        <v>40771</v>
      </c>
      <c r="AF155">
        <v>106</v>
      </c>
    </row>
    <row r="156" spans="30:32" ht="14.4" x14ac:dyDescent="0.3">
      <c r="AD156" t="s">
        <v>150</v>
      </c>
      <c r="AE156" s="206">
        <v>40772</v>
      </c>
      <c r="AF156">
        <v>83</v>
      </c>
    </row>
    <row r="157" spans="30:32" ht="14.4" x14ac:dyDescent="0.3">
      <c r="AD157" t="s">
        <v>150</v>
      </c>
      <c r="AE157" s="206">
        <v>40773</v>
      </c>
      <c r="AF157">
        <v>112</v>
      </c>
    </row>
    <row r="158" spans="30:32" ht="14.4" x14ac:dyDescent="0.3">
      <c r="AD158" t="s">
        <v>150</v>
      </c>
      <c r="AE158" s="206">
        <v>40774</v>
      </c>
      <c r="AF158">
        <v>118</v>
      </c>
    </row>
    <row r="159" spans="30:32" ht="14.4" x14ac:dyDescent="0.3">
      <c r="AD159" t="s">
        <v>150</v>
      </c>
      <c r="AE159" s="206">
        <v>40775</v>
      </c>
      <c r="AF159">
        <v>212</v>
      </c>
    </row>
    <row r="160" spans="30:32" ht="14.4" x14ac:dyDescent="0.3">
      <c r="AD160" t="s">
        <v>150</v>
      </c>
      <c r="AE160" s="206">
        <v>40776</v>
      </c>
      <c r="AF160">
        <v>156</v>
      </c>
    </row>
    <row r="161" spans="30:32" ht="14.4" x14ac:dyDescent="0.3">
      <c r="AD161" t="s">
        <v>150</v>
      </c>
      <c r="AE161" s="206">
        <v>40777</v>
      </c>
      <c r="AF161">
        <v>105</v>
      </c>
    </row>
    <row r="162" spans="30:32" ht="14.4" x14ac:dyDescent="0.3">
      <c r="AD162" t="s">
        <v>150</v>
      </c>
      <c r="AE162" s="206">
        <v>40778</v>
      </c>
      <c r="AF162">
        <v>134</v>
      </c>
    </row>
    <row r="163" spans="30:32" ht="14.4" x14ac:dyDescent="0.3">
      <c r="AD163" t="s">
        <v>150</v>
      </c>
      <c r="AE163" s="206">
        <v>40779</v>
      </c>
      <c r="AF163">
        <v>289</v>
      </c>
    </row>
    <row r="164" spans="30:32" ht="14.4" x14ac:dyDescent="0.3">
      <c r="AD164" t="s">
        <v>150</v>
      </c>
      <c r="AE164" s="206">
        <v>40780</v>
      </c>
      <c r="AF164">
        <v>191</v>
      </c>
    </row>
    <row r="165" spans="30:32" ht="14.4" x14ac:dyDescent="0.3">
      <c r="AD165" t="s">
        <v>150</v>
      </c>
      <c r="AE165" s="206">
        <v>40781</v>
      </c>
      <c r="AF165">
        <v>110</v>
      </c>
    </row>
    <row r="166" spans="30:32" ht="14.4" x14ac:dyDescent="0.3">
      <c r="AD166" t="s">
        <v>150</v>
      </c>
      <c r="AE166" s="206">
        <v>40782</v>
      </c>
      <c r="AF166">
        <v>107</v>
      </c>
    </row>
    <row r="167" spans="30:32" ht="14.4" x14ac:dyDescent="0.3">
      <c r="AD167" t="s">
        <v>150</v>
      </c>
      <c r="AE167" s="206">
        <v>40783</v>
      </c>
      <c r="AF167">
        <v>172</v>
      </c>
    </row>
    <row r="168" spans="30:32" ht="14.4" x14ac:dyDescent="0.3">
      <c r="AD168" t="s">
        <v>150</v>
      </c>
      <c r="AE168" s="206">
        <v>40784</v>
      </c>
      <c r="AF168">
        <v>84</v>
      </c>
    </row>
    <row r="169" spans="30:32" ht="14.4" x14ac:dyDescent="0.3">
      <c r="AD169" t="s">
        <v>150</v>
      </c>
      <c r="AE169" s="206">
        <v>40785</v>
      </c>
      <c r="AF169">
        <v>64</v>
      </c>
    </row>
    <row r="170" spans="30:32" ht="14.4" x14ac:dyDescent="0.3">
      <c r="AD170" t="s">
        <v>150</v>
      </c>
      <c r="AE170" s="206">
        <v>40786</v>
      </c>
      <c r="AF170">
        <v>43</v>
      </c>
    </row>
    <row r="171" spans="30:32" ht="14.4" x14ac:dyDescent="0.3">
      <c r="AD171" t="s">
        <v>150</v>
      </c>
      <c r="AE171" s="206">
        <v>40787</v>
      </c>
      <c r="AF171">
        <v>70</v>
      </c>
    </row>
    <row r="172" spans="30:32" ht="14.4" x14ac:dyDescent="0.3">
      <c r="AD172" t="s">
        <v>150</v>
      </c>
      <c r="AE172" s="206">
        <v>40788</v>
      </c>
      <c r="AF172">
        <v>95</v>
      </c>
    </row>
    <row r="173" spans="30:32" ht="14.4" x14ac:dyDescent="0.3">
      <c r="AD173" t="s">
        <v>150</v>
      </c>
      <c r="AE173" s="206">
        <v>40789</v>
      </c>
      <c r="AF173">
        <v>106</v>
      </c>
    </row>
    <row r="174" spans="30:32" ht="14.4" x14ac:dyDescent="0.3">
      <c r="AD174" t="s">
        <v>150</v>
      </c>
      <c r="AE174" s="206">
        <v>40790</v>
      </c>
      <c r="AF174">
        <v>60</v>
      </c>
    </row>
    <row r="175" spans="30:32" ht="14.4" x14ac:dyDescent="0.3">
      <c r="AD175" t="s">
        <v>150</v>
      </c>
      <c r="AE175" s="206">
        <v>40791</v>
      </c>
      <c r="AF175">
        <v>19</v>
      </c>
    </row>
    <row r="176" spans="30:32" ht="14.4" x14ac:dyDescent="0.3">
      <c r="AD176" t="s">
        <v>150</v>
      </c>
      <c r="AE176" s="206">
        <v>40792</v>
      </c>
      <c r="AF176">
        <v>67</v>
      </c>
    </row>
    <row r="177" spans="30:32" ht="14.4" x14ac:dyDescent="0.3">
      <c r="AD177" t="s">
        <v>150</v>
      </c>
      <c r="AE177" s="206">
        <v>40793</v>
      </c>
      <c r="AF177">
        <v>105</v>
      </c>
    </row>
    <row r="178" spans="30:32" ht="14.4" x14ac:dyDescent="0.3">
      <c r="AD178" t="s">
        <v>150</v>
      </c>
      <c r="AE178" s="206">
        <v>40794</v>
      </c>
      <c r="AF178">
        <v>21</v>
      </c>
    </row>
    <row r="179" spans="30:32" ht="14.4" x14ac:dyDescent="0.3">
      <c r="AD179" t="s">
        <v>150</v>
      </c>
      <c r="AE179" s="206">
        <v>40795</v>
      </c>
      <c r="AF179">
        <v>4</v>
      </c>
    </row>
    <row r="180" spans="30:32" ht="14.4" x14ac:dyDescent="0.3">
      <c r="AD180" t="s">
        <v>150</v>
      </c>
      <c r="AE180" s="206">
        <v>40796</v>
      </c>
      <c r="AF180">
        <v>34</v>
      </c>
    </row>
    <row r="181" spans="30:32" ht="14.4" x14ac:dyDescent="0.3">
      <c r="AD181" t="s">
        <v>150</v>
      </c>
      <c r="AE181" s="206">
        <v>40797</v>
      </c>
      <c r="AF181">
        <v>-12</v>
      </c>
    </row>
    <row r="182" spans="30:32" ht="14.4" x14ac:dyDescent="0.3">
      <c r="AD182" t="s">
        <v>150</v>
      </c>
      <c r="AE182" s="206">
        <v>40798</v>
      </c>
      <c r="AF182">
        <v>0</v>
      </c>
    </row>
    <row r="183" spans="30:32" ht="14.4" x14ac:dyDescent="0.3">
      <c r="AD183" t="s">
        <v>150</v>
      </c>
      <c r="AE183" s="206">
        <v>40799</v>
      </c>
      <c r="AF183">
        <v>125</v>
      </c>
    </row>
    <row r="184" spans="30:32" ht="14.4" x14ac:dyDescent="0.3">
      <c r="AD184" t="s">
        <v>150</v>
      </c>
      <c r="AE184" s="206">
        <v>40800</v>
      </c>
      <c r="AF184">
        <v>40</v>
      </c>
    </row>
    <row r="185" spans="30:32" ht="14.4" x14ac:dyDescent="0.3">
      <c r="AD185" t="s">
        <v>150</v>
      </c>
      <c r="AE185" s="206">
        <v>40801</v>
      </c>
      <c r="AF185">
        <v>42</v>
      </c>
    </row>
    <row r="186" spans="30:32" ht="14.4" x14ac:dyDescent="0.3">
      <c r="AD186" t="s">
        <v>150</v>
      </c>
      <c r="AE186" s="206">
        <v>40802</v>
      </c>
      <c r="AF186">
        <v>67</v>
      </c>
    </row>
    <row r="187" spans="30:32" ht="14.4" x14ac:dyDescent="0.3">
      <c r="AD187" t="s">
        <v>150</v>
      </c>
      <c r="AE187" s="206">
        <v>40803</v>
      </c>
      <c r="AF187">
        <v>45</v>
      </c>
    </row>
    <row r="188" spans="30:32" ht="14.4" x14ac:dyDescent="0.3">
      <c r="AD188" t="s">
        <v>150</v>
      </c>
      <c r="AE188" s="206">
        <v>40804</v>
      </c>
      <c r="AF188">
        <v>61</v>
      </c>
    </row>
    <row r="189" spans="30:32" ht="14.4" x14ac:dyDescent="0.3">
      <c r="AD189" t="s">
        <v>150</v>
      </c>
      <c r="AE189" s="206">
        <v>40805</v>
      </c>
      <c r="AF189">
        <v>6</v>
      </c>
    </row>
    <row r="190" spans="30:32" ht="14.4" x14ac:dyDescent="0.3">
      <c r="AD190" t="s">
        <v>150</v>
      </c>
      <c r="AE190" s="206">
        <v>40806</v>
      </c>
      <c r="AF190">
        <v>40</v>
      </c>
    </row>
    <row r="191" spans="30:32" ht="14.4" x14ac:dyDescent="0.3">
      <c r="AD191" t="s">
        <v>150</v>
      </c>
      <c r="AE191" s="206">
        <v>40807</v>
      </c>
      <c r="AF191">
        <v>54</v>
      </c>
    </row>
    <row r="192" spans="30:32" ht="14.4" x14ac:dyDescent="0.3">
      <c r="AD192" t="s">
        <v>150</v>
      </c>
      <c r="AE192" s="206">
        <v>40808</v>
      </c>
      <c r="AF192">
        <v>32</v>
      </c>
    </row>
    <row r="193" spans="30:32" ht="14.4" x14ac:dyDescent="0.3">
      <c r="AD193" t="s">
        <v>150</v>
      </c>
      <c r="AE193" s="206">
        <v>40809</v>
      </c>
      <c r="AF193">
        <v>50</v>
      </c>
    </row>
    <row r="194" spans="30:32" ht="14.4" x14ac:dyDescent="0.3">
      <c r="AD194" t="s">
        <v>150</v>
      </c>
      <c r="AE194" s="206">
        <v>40810</v>
      </c>
      <c r="AF194">
        <v>63</v>
      </c>
    </row>
    <row r="195" spans="30:32" ht="14.4" x14ac:dyDescent="0.3">
      <c r="AD195" t="s">
        <v>150</v>
      </c>
      <c r="AE195" s="206">
        <v>40811</v>
      </c>
      <c r="AF195">
        <v>24</v>
      </c>
    </row>
    <row r="196" spans="30:32" ht="14.4" x14ac:dyDescent="0.3">
      <c r="AD196" t="s">
        <v>150</v>
      </c>
      <c r="AE196" s="206">
        <v>40812</v>
      </c>
      <c r="AF196">
        <v>67</v>
      </c>
    </row>
    <row r="197" spans="30:32" ht="14.4" x14ac:dyDescent="0.3">
      <c r="AD197" t="s">
        <v>150</v>
      </c>
      <c r="AE197" s="206">
        <v>40813</v>
      </c>
      <c r="AF197">
        <v>16</v>
      </c>
    </row>
    <row r="198" spans="30:32" ht="14.4" x14ac:dyDescent="0.3">
      <c r="AD198" t="s">
        <v>150</v>
      </c>
      <c r="AE198" s="206">
        <v>40814</v>
      </c>
      <c r="AF198">
        <v>8</v>
      </c>
    </row>
    <row r="199" spans="30:32" ht="14.4" x14ac:dyDescent="0.3">
      <c r="AD199" t="s">
        <v>150</v>
      </c>
      <c r="AE199" s="206">
        <v>40815</v>
      </c>
      <c r="AF199">
        <v>11</v>
      </c>
    </row>
    <row r="200" spans="30:32" ht="14.4" x14ac:dyDescent="0.3">
      <c r="AD200" t="s">
        <v>150</v>
      </c>
      <c r="AE200" s="206">
        <v>40816</v>
      </c>
      <c r="AF200">
        <v>-6</v>
      </c>
    </row>
    <row r="201" spans="30:32" ht="14.4" x14ac:dyDescent="0.3">
      <c r="AD201" t="s">
        <v>150</v>
      </c>
      <c r="AE201" s="206">
        <v>40817</v>
      </c>
      <c r="AF201">
        <v>22</v>
      </c>
    </row>
    <row r="202" spans="30:32" ht="14.4" x14ac:dyDescent="0.3">
      <c r="AD202" t="s">
        <v>150</v>
      </c>
      <c r="AE202" s="206">
        <v>40818</v>
      </c>
      <c r="AF202">
        <v>22</v>
      </c>
    </row>
    <row r="203" spans="30:32" ht="14.4" x14ac:dyDescent="0.3">
      <c r="AD203" t="s">
        <v>150</v>
      </c>
      <c r="AE203" s="206">
        <v>40819</v>
      </c>
      <c r="AF203">
        <v>8</v>
      </c>
    </row>
    <row r="204" spans="30:32" ht="14.4" x14ac:dyDescent="0.3">
      <c r="AD204" t="s">
        <v>150</v>
      </c>
      <c r="AE204" s="206">
        <v>40820</v>
      </c>
      <c r="AF204">
        <v>17</v>
      </c>
    </row>
    <row r="205" spans="30:32" ht="14.4" x14ac:dyDescent="0.3">
      <c r="AD205" t="s">
        <v>150</v>
      </c>
      <c r="AE205" s="206">
        <v>40821</v>
      </c>
      <c r="AF205">
        <v>6</v>
      </c>
    </row>
    <row r="206" spans="30:32" ht="14.4" x14ac:dyDescent="0.3">
      <c r="AD206" t="s">
        <v>150</v>
      </c>
      <c r="AE206" s="206">
        <v>40822</v>
      </c>
      <c r="AF206">
        <v>1</v>
      </c>
    </row>
    <row r="207" spans="30:32" ht="14.4" x14ac:dyDescent="0.3">
      <c r="AD207" t="s">
        <v>150</v>
      </c>
      <c r="AE207" s="206">
        <v>40823</v>
      </c>
      <c r="AF207">
        <v>8</v>
      </c>
    </row>
    <row r="208" spans="30:32" ht="14.4" x14ac:dyDescent="0.3">
      <c r="AD208" t="s">
        <v>150</v>
      </c>
      <c r="AE208" s="206">
        <v>40824</v>
      </c>
      <c r="AF208">
        <v>2</v>
      </c>
    </row>
    <row r="209" spans="30:32" ht="14.4" x14ac:dyDescent="0.3">
      <c r="AD209" t="s">
        <v>150</v>
      </c>
      <c r="AE209" s="206">
        <v>40825</v>
      </c>
      <c r="AF209">
        <v>5</v>
      </c>
    </row>
    <row r="210" spans="30:32" ht="14.4" x14ac:dyDescent="0.3">
      <c r="AD210" t="s">
        <v>150</v>
      </c>
      <c r="AE210" s="206">
        <v>40826</v>
      </c>
      <c r="AF210">
        <v>23</v>
      </c>
    </row>
    <row r="211" spans="30:32" ht="14.4" x14ac:dyDescent="0.3">
      <c r="AD211" t="s">
        <v>150</v>
      </c>
      <c r="AE211" s="206">
        <v>40827</v>
      </c>
      <c r="AF211">
        <v>16</v>
      </c>
    </row>
    <row r="212" spans="30:32" ht="14.4" x14ac:dyDescent="0.3">
      <c r="AD212" t="s">
        <v>150</v>
      </c>
      <c r="AE212" s="206">
        <v>40828</v>
      </c>
      <c r="AF212">
        <v>2</v>
      </c>
    </row>
    <row r="213" spans="30:32" ht="14.4" x14ac:dyDescent="0.3">
      <c r="AD213" t="s">
        <v>150</v>
      </c>
      <c r="AE213" s="206">
        <v>40829</v>
      </c>
      <c r="AF213">
        <v>4</v>
      </c>
    </row>
    <row r="214" spans="30:32" ht="14.4" x14ac:dyDescent="0.3">
      <c r="AD214" t="s">
        <v>150</v>
      </c>
      <c r="AE214" s="206">
        <v>40830</v>
      </c>
      <c r="AF214">
        <v>0</v>
      </c>
    </row>
    <row r="215" spans="30:32" ht="14.4" x14ac:dyDescent="0.3">
      <c r="AD215" t="s">
        <v>150</v>
      </c>
      <c r="AE215" s="206">
        <v>40831</v>
      </c>
      <c r="AF215">
        <v>-1</v>
      </c>
    </row>
    <row r="216" spans="30:32" ht="14.4" x14ac:dyDescent="0.3">
      <c r="AD216" t="s">
        <v>150</v>
      </c>
      <c r="AE216" s="206">
        <v>40832</v>
      </c>
      <c r="AF216">
        <v>-5</v>
      </c>
    </row>
    <row r="217" spans="30:32" ht="14.4" x14ac:dyDescent="0.3">
      <c r="AD217" t="s">
        <v>150</v>
      </c>
      <c r="AE217" s="206">
        <v>40833</v>
      </c>
      <c r="AF217">
        <v>2</v>
      </c>
    </row>
    <row r="218" spans="30:32" ht="14.4" x14ac:dyDescent="0.3">
      <c r="AD218" t="s">
        <v>150</v>
      </c>
      <c r="AE218" s="206">
        <v>40834</v>
      </c>
      <c r="AF218">
        <v>-2</v>
      </c>
    </row>
    <row r="219" spans="30:32" ht="14.4" x14ac:dyDescent="0.3">
      <c r="AD219" t="s">
        <v>150</v>
      </c>
      <c r="AE219" s="206">
        <v>40835</v>
      </c>
      <c r="AF219">
        <v>-4</v>
      </c>
    </row>
    <row r="220" spans="30:32" ht="14.4" x14ac:dyDescent="0.3">
      <c r="AD220" t="s">
        <v>150</v>
      </c>
      <c r="AE220" s="206">
        <v>40836</v>
      </c>
      <c r="AF220">
        <v>-1</v>
      </c>
    </row>
    <row r="221" spans="30:32" ht="14.4" x14ac:dyDescent="0.3">
      <c r="AD221" t="s">
        <v>150</v>
      </c>
      <c r="AE221" s="206">
        <v>40837</v>
      </c>
      <c r="AF221">
        <v>1</v>
      </c>
    </row>
    <row r="222" spans="30:32" ht="14.4" x14ac:dyDescent="0.3">
      <c r="AD222" t="s">
        <v>150</v>
      </c>
      <c r="AE222" s="206">
        <v>40838</v>
      </c>
      <c r="AF222">
        <v>-1</v>
      </c>
    </row>
    <row r="223" spans="30:32" ht="14.4" x14ac:dyDescent="0.3">
      <c r="AD223" t="s">
        <v>150</v>
      </c>
      <c r="AE223" s="206">
        <v>40839</v>
      </c>
      <c r="AF223">
        <v>5</v>
      </c>
    </row>
    <row r="224" spans="30:32" ht="14.4" x14ac:dyDescent="0.3">
      <c r="AD224" t="s">
        <v>150</v>
      </c>
      <c r="AE224" s="206">
        <v>40840</v>
      </c>
      <c r="AF224">
        <v>0</v>
      </c>
    </row>
    <row r="225" spans="30:32" ht="14.4" x14ac:dyDescent="0.3">
      <c r="AD225" t="s">
        <v>150</v>
      </c>
      <c r="AE225" s="206">
        <v>40841</v>
      </c>
      <c r="AF225">
        <v>0</v>
      </c>
    </row>
    <row r="226" spans="30:32" ht="14.4" x14ac:dyDescent="0.3">
      <c r="AD226" t="s">
        <v>150</v>
      </c>
      <c r="AE226" s="206">
        <v>40842</v>
      </c>
      <c r="AF226">
        <v>-1</v>
      </c>
    </row>
    <row r="227" spans="30:32" ht="14.4" x14ac:dyDescent="0.3">
      <c r="AD227" t="s">
        <v>150</v>
      </c>
      <c r="AE227" s="206">
        <v>40843</v>
      </c>
      <c r="AF227">
        <v>0</v>
      </c>
    </row>
    <row r="228" spans="30:32" ht="14.4" x14ac:dyDescent="0.3">
      <c r="AD228" t="s">
        <v>150</v>
      </c>
      <c r="AE228" s="206">
        <v>40844</v>
      </c>
      <c r="AF228">
        <v>-12</v>
      </c>
    </row>
    <row r="229" spans="30:32" ht="14.4" x14ac:dyDescent="0.3">
      <c r="AD229" t="s">
        <v>150</v>
      </c>
      <c r="AE229" s="206">
        <v>40845</v>
      </c>
      <c r="AF229">
        <v>-2</v>
      </c>
    </row>
    <row r="230" spans="30:32" ht="14.4" x14ac:dyDescent="0.3">
      <c r="AD230" t="s">
        <v>150</v>
      </c>
      <c r="AE230" s="206">
        <v>40846</v>
      </c>
      <c r="AF230">
        <v>-1</v>
      </c>
    </row>
    <row r="231" spans="30:32" ht="14.4" x14ac:dyDescent="0.3">
      <c r="AD231" t="s">
        <v>150</v>
      </c>
      <c r="AE231" s="206">
        <v>40847</v>
      </c>
      <c r="AF231">
        <v>-2</v>
      </c>
    </row>
    <row r="232" spans="30:32" ht="14.4" x14ac:dyDescent="0.3">
      <c r="AD232" t="s">
        <v>150</v>
      </c>
      <c r="AE232" s="206">
        <v>40848</v>
      </c>
      <c r="AF232">
        <v>4</v>
      </c>
    </row>
    <row r="233" spans="30:32" ht="14.4" x14ac:dyDescent="0.3">
      <c r="AD233" t="s">
        <v>150</v>
      </c>
      <c r="AE233" s="206">
        <v>40849</v>
      </c>
      <c r="AF233">
        <v>4</v>
      </c>
    </row>
    <row r="234" spans="30:32" ht="14.4" x14ac:dyDescent="0.3">
      <c r="AD234" t="s">
        <v>150</v>
      </c>
      <c r="AE234" s="206">
        <v>40850</v>
      </c>
      <c r="AF234">
        <v>2</v>
      </c>
    </row>
    <row r="235" spans="30:32" ht="14.4" x14ac:dyDescent="0.3">
      <c r="AD235" t="s">
        <v>150</v>
      </c>
      <c r="AE235" s="206">
        <v>40851</v>
      </c>
      <c r="AF235">
        <v>-2</v>
      </c>
    </row>
    <row r="236" spans="30:32" ht="14.4" x14ac:dyDescent="0.3">
      <c r="AD236" t="s">
        <v>150</v>
      </c>
      <c r="AE236" s="206">
        <v>40852</v>
      </c>
      <c r="AF236">
        <v>3</v>
      </c>
    </row>
    <row r="237" spans="30:32" ht="14.4" x14ac:dyDescent="0.3">
      <c r="AD237" t="s">
        <v>150</v>
      </c>
      <c r="AE237" s="206">
        <v>40853</v>
      </c>
      <c r="AF237">
        <v>0</v>
      </c>
    </row>
    <row r="238" spans="30:32" ht="14.4" x14ac:dyDescent="0.3">
      <c r="AD238" t="s">
        <v>150</v>
      </c>
      <c r="AE238" s="206">
        <v>40854</v>
      </c>
      <c r="AF238">
        <v>0</v>
      </c>
    </row>
    <row r="239" spans="30:32" ht="14.4" x14ac:dyDescent="0.3">
      <c r="AD239" t="s">
        <v>150</v>
      </c>
      <c r="AE239" s="206">
        <v>40855</v>
      </c>
      <c r="AF239">
        <v>-1</v>
      </c>
    </row>
    <row r="240" spans="30:32" ht="14.4" x14ac:dyDescent="0.3">
      <c r="AD240" t="s">
        <v>150</v>
      </c>
      <c r="AE240" s="206">
        <v>40856</v>
      </c>
      <c r="AF240">
        <v>-9</v>
      </c>
    </row>
    <row r="241" spans="30:32" ht="14.4" x14ac:dyDescent="0.3">
      <c r="AD241" t="s">
        <v>150</v>
      </c>
      <c r="AE241" s="206">
        <v>40857</v>
      </c>
      <c r="AF241">
        <v>-4</v>
      </c>
    </row>
    <row r="242" spans="30:32" ht="14.4" x14ac:dyDescent="0.3">
      <c r="AD242" t="s">
        <v>150</v>
      </c>
      <c r="AE242" s="206">
        <v>40858</v>
      </c>
      <c r="AF242">
        <v>-5</v>
      </c>
    </row>
    <row r="243" spans="30:32" ht="14.4" x14ac:dyDescent="0.3">
      <c r="AD243" t="s">
        <v>150</v>
      </c>
      <c r="AE243" s="206">
        <v>40859</v>
      </c>
      <c r="AF243">
        <v>0</v>
      </c>
    </row>
    <row r="244" spans="30:32" ht="14.4" x14ac:dyDescent="0.3">
      <c r="AD244" t="s">
        <v>150</v>
      </c>
      <c r="AE244" s="206">
        <v>40860</v>
      </c>
      <c r="AF244">
        <v>0</v>
      </c>
    </row>
    <row r="245" spans="30:32" ht="14.4" x14ac:dyDescent="0.3">
      <c r="AD245" t="s">
        <v>150</v>
      </c>
      <c r="AE245" s="206">
        <v>40861</v>
      </c>
      <c r="AF245">
        <v>1</v>
      </c>
    </row>
    <row r="246" spans="30:32" ht="14.4" x14ac:dyDescent="0.3">
      <c r="AD246" t="s">
        <v>150</v>
      </c>
      <c r="AE246" s="206">
        <v>40862</v>
      </c>
      <c r="AF246">
        <v>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8"/>
  <sheetViews>
    <sheetView workbookViewId="0">
      <selection activeCell="V19" sqref="V19"/>
    </sheetView>
  </sheetViews>
  <sheetFormatPr defaultRowHeight="13.8" x14ac:dyDescent="0.3"/>
  <cols>
    <col min="1" max="1" width="15.109375" style="28" customWidth="1"/>
    <col min="2" max="2" width="5.109375" style="28" bestFit="1" customWidth="1"/>
    <col min="3" max="4" width="6.33203125" style="22" bestFit="1" customWidth="1"/>
    <col min="5" max="5" width="6.33203125" style="22" customWidth="1"/>
    <col min="6" max="7" width="6.33203125" style="22" bestFit="1" customWidth="1"/>
    <col min="8" max="8" width="7.33203125" style="22" bestFit="1" customWidth="1"/>
    <col min="9" max="9" width="7.33203125" style="22" customWidth="1"/>
    <col min="10" max="10" width="7.33203125" style="22" bestFit="1" customWidth="1"/>
    <col min="11" max="11" width="4.6640625" style="22" bestFit="1" customWidth="1"/>
    <col min="12" max="12" width="9.33203125" style="22" customWidth="1"/>
    <col min="13" max="13" width="4.88671875" style="22" bestFit="1" customWidth="1"/>
    <col min="14" max="14" width="8.33203125" style="26" bestFit="1" customWidth="1"/>
    <col min="15" max="15" width="11.6640625" style="22" customWidth="1"/>
    <col min="16" max="16" width="9" style="22" bestFit="1" customWidth="1"/>
    <col min="17" max="257" width="8.88671875" style="22"/>
    <col min="258" max="258" width="15.109375" style="22" customWidth="1"/>
    <col min="259" max="259" width="8" style="22" customWidth="1"/>
    <col min="260" max="260" width="6.33203125" style="22" bestFit="1" customWidth="1"/>
    <col min="261" max="261" width="6.33203125" style="22" customWidth="1"/>
    <col min="262" max="263" width="6.33203125" style="22" bestFit="1" customWidth="1"/>
    <col min="264" max="264" width="7.33203125" style="22" bestFit="1" customWidth="1"/>
    <col min="265" max="265" width="7.33203125" style="22" customWidth="1"/>
    <col min="266" max="266" width="7.33203125" style="22" bestFit="1" customWidth="1"/>
    <col min="267" max="267" width="4.109375" style="22" bestFit="1" customWidth="1"/>
    <col min="268" max="268" width="9.33203125" style="22" customWidth="1"/>
    <col min="269" max="269" width="4.88671875" style="22" bestFit="1" customWidth="1"/>
    <col min="270" max="270" width="8.33203125" style="22" bestFit="1" customWidth="1"/>
    <col min="271" max="271" width="11.6640625" style="22" customWidth="1"/>
    <col min="272" max="272" width="9" style="22" bestFit="1" customWidth="1"/>
    <col min="273" max="513" width="8.88671875" style="22"/>
    <col min="514" max="514" width="15.109375" style="22" customWidth="1"/>
    <col min="515" max="515" width="8" style="22" customWidth="1"/>
    <col min="516" max="516" width="6.33203125" style="22" bestFit="1" customWidth="1"/>
    <col min="517" max="517" width="6.33203125" style="22" customWidth="1"/>
    <col min="518" max="519" width="6.33203125" style="22" bestFit="1" customWidth="1"/>
    <col min="520" max="520" width="7.33203125" style="22" bestFit="1" customWidth="1"/>
    <col min="521" max="521" width="7.33203125" style="22" customWidth="1"/>
    <col min="522" max="522" width="7.33203125" style="22" bestFit="1" customWidth="1"/>
    <col min="523" max="523" width="4.109375" style="22" bestFit="1" customWidth="1"/>
    <col min="524" max="524" width="9.33203125" style="22" customWidth="1"/>
    <col min="525" max="525" width="4.88671875" style="22" bestFit="1" customWidth="1"/>
    <col min="526" max="526" width="8.33203125" style="22" bestFit="1" customWidth="1"/>
    <col min="527" max="527" width="11.6640625" style="22" customWidth="1"/>
    <col min="528" max="528" width="9" style="22" bestFit="1" customWidth="1"/>
    <col min="529" max="769" width="8.88671875" style="22"/>
    <col min="770" max="770" width="15.109375" style="22" customWidth="1"/>
    <col min="771" max="771" width="8" style="22" customWidth="1"/>
    <col min="772" max="772" width="6.33203125" style="22" bestFit="1" customWidth="1"/>
    <col min="773" max="773" width="6.33203125" style="22" customWidth="1"/>
    <col min="774" max="775" width="6.33203125" style="22" bestFit="1" customWidth="1"/>
    <col min="776" max="776" width="7.33203125" style="22" bestFit="1" customWidth="1"/>
    <col min="777" max="777" width="7.33203125" style="22" customWidth="1"/>
    <col min="778" max="778" width="7.33203125" style="22" bestFit="1" customWidth="1"/>
    <col min="779" max="779" width="4.109375" style="22" bestFit="1" customWidth="1"/>
    <col min="780" max="780" width="9.33203125" style="22" customWidth="1"/>
    <col min="781" max="781" width="4.88671875" style="22" bestFit="1" customWidth="1"/>
    <col min="782" max="782" width="8.33203125" style="22" bestFit="1" customWidth="1"/>
    <col min="783" max="783" width="11.6640625" style="22" customWidth="1"/>
    <col min="784" max="784" width="9" style="22" bestFit="1" customWidth="1"/>
    <col min="785" max="1025" width="8.88671875" style="22"/>
    <col min="1026" max="1026" width="15.109375" style="22" customWidth="1"/>
    <col min="1027" max="1027" width="8" style="22" customWidth="1"/>
    <col min="1028" max="1028" width="6.33203125" style="22" bestFit="1" customWidth="1"/>
    <col min="1029" max="1029" width="6.33203125" style="22" customWidth="1"/>
    <col min="1030" max="1031" width="6.33203125" style="22" bestFit="1" customWidth="1"/>
    <col min="1032" max="1032" width="7.33203125" style="22" bestFit="1" customWidth="1"/>
    <col min="1033" max="1033" width="7.33203125" style="22" customWidth="1"/>
    <col min="1034" max="1034" width="7.33203125" style="22" bestFit="1" customWidth="1"/>
    <col min="1035" max="1035" width="4.109375" style="22" bestFit="1" customWidth="1"/>
    <col min="1036" max="1036" width="9.33203125" style="22" customWidth="1"/>
    <col min="1037" max="1037" width="4.88671875" style="22" bestFit="1" customWidth="1"/>
    <col min="1038" max="1038" width="8.33203125" style="22" bestFit="1" customWidth="1"/>
    <col min="1039" max="1039" width="11.6640625" style="22" customWidth="1"/>
    <col min="1040" max="1040" width="9" style="22" bestFit="1" customWidth="1"/>
    <col min="1041" max="1281" width="8.88671875" style="22"/>
    <col min="1282" max="1282" width="15.109375" style="22" customWidth="1"/>
    <col min="1283" max="1283" width="8" style="22" customWidth="1"/>
    <col min="1284" max="1284" width="6.33203125" style="22" bestFit="1" customWidth="1"/>
    <col min="1285" max="1285" width="6.33203125" style="22" customWidth="1"/>
    <col min="1286" max="1287" width="6.33203125" style="22" bestFit="1" customWidth="1"/>
    <col min="1288" max="1288" width="7.33203125" style="22" bestFit="1" customWidth="1"/>
    <col min="1289" max="1289" width="7.33203125" style="22" customWidth="1"/>
    <col min="1290" max="1290" width="7.33203125" style="22" bestFit="1" customWidth="1"/>
    <col min="1291" max="1291" width="4.109375" style="22" bestFit="1" customWidth="1"/>
    <col min="1292" max="1292" width="9.33203125" style="22" customWidth="1"/>
    <col min="1293" max="1293" width="4.88671875" style="22" bestFit="1" customWidth="1"/>
    <col min="1294" max="1294" width="8.33203125" style="22" bestFit="1" customWidth="1"/>
    <col min="1295" max="1295" width="11.6640625" style="22" customWidth="1"/>
    <col min="1296" max="1296" width="9" style="22" bestFit="1" customWidth="1"/>
    <col min="1297" max="1537" width="8.88671875" style="22"/>
    <col min="1538" max="1538" width="15.109375" style="22" customWidth="1"/>
    <col min="1539" max="1539" width="8" style="22" customWidth="1"/>
    <col min="1540" max="1540" width="6.33203125" style="22" bestFit="1" customWidth="1"/>
    <col min="1541" max="1541" width="6.33203125" style="22" customWidth="1"/>
    <col min="1542" max="1543" width="6.33203125" style="22" bestFit="1" customWidth="1"/>
    <col min="1544" max="1544" width="7.33203125" style="22" bestFit="1" customWidth="1"/>
    <col min="1545" max="1545" width="7.33203125" style="22" customWidth="1"/>
    <col min="1546" max="1546" width="7.33203125" style="22" bestFit="1" customWidth="1"/>
    <col min="1547" max="1547" width="4.109375" style="22" bestFit="1" customWidth="1"/>
    <col min="1548" max="1548" width="9.33203125" style="22" customWidth="1"/>
    <col min="1549" max="1549" width="4.88671875" style="22" bestFit="1" customWidth="1"/>
    <col min="1550" max="1550" width="8.33203125" style="22" bestFit="1" customWidth="1"/>
    <col min="1551" max="1551" width="11.6640625" style="22" customWidth="1"/>
    <col min="1552" max="1552" width="9" style="22" bestFit="1" customWidth="1"/>
    <col min="1553" max="1793" width="8.88671875" style="22"/>
    <col min="1794" max="1794" width="15.109375" style="22" customWidth="1"/>
    <col min="1795" max="1795" width="8" style="22" customWidth="1"/>
    <col min="1796" max="1796" width="6.33203125" style="22" bestFit="1" customWidth="1"/>
    <col min="1797" max="1797" width="6.33203125" style="22" customWidth="1"/>
    <col min="1798" max="1799" width="6.33203125" style="22" bestFit="1" customWidth="1"/>
    <col min="1800" max="1800" width="7.33203125" style="22" bestFit="1" customWidth="1"/>
    <col min="1801" max="1801" width="7.33203125" style="22" customWidth="1"/>
    <col min="1802" max="1802" width="7.33203125" style="22" bestFit="1" customWidth="1"/>
    <col min="1803" max="1803" width="4.109375" style="22" bestFit="1" customWidth="1"/>
    <col min="1804" max="1804" width="9.33203125" style="22" customWidth="1"/>
    <col min="1805" max="1805" width="4.88671875" style="22" bestFit="1" customWidth="1"/>
    <col min="1806" max="1806" width="8.33203125" style="22" bestFit="1" customWidth="1"/>
    <col min="1807" max="1807" width="11.6640625" style="22" customWidth="1"/>
    <col min="1808" max="1808" width="9" style="22" bestFit="1" customWidth="1"/>
    <col min="1809" max="2049" width="8.88671875" style="22"/>
    <col min="2050" max="2050" width="15.109375" style="22" customWidth="1"/>
    <col min="2051" max="2051" width="8" style="22" customWidth="1"/>
    <col min="2052" max="2052" width="6.33203125" style="22" bestFit="1" customWidth="1"/>
    <col min="2053" max="2053" width="6.33203125" style="22" customWidth="1"/>
    <col min="2054" max="2055" width="6.33203125" style="22" bestFit="1" customWidth="1"/>
    <col min="2056" max="2056" width="7.33203125" style="22" bestFit="1" customWidth="1"/>
    <col min="2057" max="2057" width="7.33203125" style="22" customWidth="1"/>
    <col min="2058" max="2058" width="7.33203125" style="22" bestFit="1" customWidth="1"/>
    <col min="2059" max="2059" width="4.109375" style="22" bestFit="1" customWidth="1"/>
    <col min="2060" max="2060" width="9.33203125" style="22" customWidth="1"/>
    <col min="2061" max="2061" width="4.88671875" style="22" bestFit="1" customWidth="1"/>
    <col min="2062" max="2062" width="8.33203125" style="22" bestFit="1" customWidth="1"/>
    <col min="2063" max="2063" width="11.6640625" style="22" customWidth="1"/>
    <col min="2064" max="2064" width="9" style="22" bestFit="1" customWidth="1"/>
    <col min="2065" max="2305" width="8.88671875" style="22"/>
    <col min="2306" max="2306" width="15.109375" style="22" customWidth="1"/>
    <col min="2307" max="2307" width="8" style="22" customWidth="1"/>
    <col min="2308" max="2308" width="6.33203125" style="22" bestFit="1" customWidth="1"/>
    <col min="2309" max="2309" width="6.33203125" style="22" customWidth="1"/>
    <col min="2310" max="2311" width="6.33203125" style="22" bestFit="1" customWidth="1"/>
    <col min="2312" max="2312" width="7.33203125" style="22" bestFit="1" customWidth="1"/>
    <col min="2313" max="2313" width="7.33203125" style="22" customWidth="1"/>
    <col min="2314" max="2314" width="7.33203125" style="22" bestFit="1" customWidth="1"/>
    <col min="2315" max="2315" width="4.109375" style="22" bestFit="1" customWidth="1"/>
    <col min="2316" max="2316" width="9.33203125" style="22" customWidth="1"/>
    <col min="2317" max="2317" width="4.88671875" style="22" bestFit="1" customWidth="1"/>
    <col min="2318" max="2318" width="8.33203125" style="22" bestFit="1" customWidth="1"/>
    <col min="2319" max="2319" width="11.6640625" style="22" customWidth="1"/>
    <col min="2320" max="2320" width="9" style="22" bestFit="1" customWidth="1"/>
    <col min="2321" max="2561" width="8.88671875" style="22"/>
    <col min="2562" max="2562" width="15.109375" style="22" customWidth="1"/>
    <col min="2563" max="2563" width="8" style="22" customWidth="1"/>
    <col min="2564" max="2564" width="6.33203125" style="22" bestFit="1" customWidth="1"/>
    <col min="2565" max="2565" width="6.33203125" style="22" customWidth="1"/>
    <col min="2566" max="2567" width="6.33203125" style="22" bestFit="1" customWidth="1"/>
    <col min="2568" max="2568" width="7.33203125" style="22" bestFit="1" customWidth="1"/>
    <col min="2569" max="2569" width="7.33203125" style="22" customWidth="1"/>
    <col min="2570" max="2570" width="7.33203125" style="22" bestFit="1" customWidth="1"/>
    <col min="2571" max="2571" width="4.109375" style="22" bestFit="1" customWidth="1"/>
    <col min="2572" max="2572" width="9.33203125" style="22" customWidth="1"/>
    <col min="2573" max="2573" width="4.88671875" style="22" bestFit="1" customWidth="1"/>
    <col min="2574" max="2574" width="8.33203125" style="22" bestFit="1" customWidth="1"/>
    <col min="2575" max="2575" width="11.6640625" style="22" customWidth="1"/>
    <col min="2576" max="2576" width="9" style="22" bestFit="1" customWidth="1"/>
    <col min="2577" max="2817" width="8.88671875" style="22"/>
    <col min="2818" max="2818" width="15.109375" style="22" customWidth="1"/>
    <col min="2819" max="2819" width="8" style="22" customWidth="1"/>
    <col min="2820" max="2820" width="6.33203125" style="22" bestFit="1" customWidth="1"/>
    <col min="2821" max="2821" width="6.33203125" style="22" customWidth="1"/>
    <col min="2822" max="2823" width="6.33203125" style="22" bestFit="1" customWidth="1"/>
    <col min="2824" max="2824" width="7.33203125" style="22" bestFit="1" customWidth="1"/>
    <col min="2825" max="2825" width="7.33203125" style="22" customWidth="1"/>
    <col min="2826" max="2826" width="7.33203125" style="22" bestFit="1" customWidth="1"/>
    <col min="2827" max="2827" width="4.109375" style="22" bestFit="1" customWidth="1"/>
    <col min="2828" max="2828" width="9.33203125" style="22" customWidth="1"/>
    <col min="2829" max="2829" width="4.88671875" style="22" bestFit="1" customWidth="1"/>
    <col min="2830" max="2830" width="8.33203125" style="22" bestFit="1" customWidth="1"/>
    <col min="2831" max="2831" width="11.6640625" style="22" customWidth="1"/>
    <col min="2832" max="2832" width="9" style="22" bestFit="1" customWidth="1"/>
    <col min="2833" max="3073" width="8.88671875" style="22"/>
    <col min="3074" max="3074" width="15.109375" style="22" customWidth="1"/>
    <col min="3075" max="3075" width="8" style="22" customWidth="1"/>
    <col min="3076" max="3076" width="6.33203125" style="22" bestFit="1" customWidth="1"/>
    <col min="3077" max="3077" width="6.33203125" style="22" customWidth="1"/>
    <col min="3078" max="3079" width="6.33203125" style="22" bestFit="1" customWidth="1"/>
    <col min="3080" max="3080" width="7.33203125" style="22" bestFit="1" customWidth="1"/>
    <col min="3081" max="3081" width="7.33203125" style="22" customWidth="1"/>
    <col min="3082" max="3082" width="7.33203125" style="22" bestFit="1" customWidth="1"/>
    <col min="3083" max="3083" width="4.109375" style="22" bestFit="1" customWidth="1"/>
    <col min="3084" max="3084" width="9.33203125" style="22" customWidth="1"/>
    <col min="3085" max="3085" width="4.88671875" style="22" bestFit="1" customWidth="1"/>
    <col min="3086" max="3086" width="8.33203125" style="22" bestFit="1" customWidth="1"/>
    <col min="3087" max="3087" width="11.6640625" style="22" customWidth="1"/>
    <col min="3088" max="3088" width="9" style="22" bestFit="1" customWidth="1"/>
    <col min="3089" max="3329" width="8.88671875" style="22"/>
    <col min="3330" max="3330" width="15.109375" style="22" customWidth="1"/>
    <col min="3331" max="3331" width="8" style="22" customWidth="1"/>
    <col min="3332" max="3332" width="6.33203125" style="22" bestFit="1" customWidth="1"/>
    <col min="3333" max="3333" width="6.33203125" style="22" customWidth="1"/>
    <col min="3334" max="3335" width="6.33203125" style="22" bestFit="1" customWidth="1"/>
    <col min="3336" max="3336" width="7.33203125" style="22" bestFit="1" customWidth="1"/>
    <col min="3337" max="3337" width="7.33203125" style="22" customWidth="1"/>
    <col min="3338" max="3338" width="7.33203125" style="22" bestFit="1" customWidth="1"/>
    <col min="3339" max="3339" width="4.109375" style="22" bestFit="1" customWidth="1"/>
    <col min="3340" max="3340" width="9.33203125" style="22" customWidth="1"/>
    <col min="3341" max="3341" width="4.88671875" style="22" bestFit="1" customWidth="1"/>
    <col min="3342" max="3342" width="8.33203125" style="22" bestFit="1" customWidth="1"/>
    <col min="3343" max="3343" width="11.6640625" style="22" customWidth="1"/>
    <col min="3344" max="3344" width="9" style="22" bestFit="1" customWidth="1"/>
    <col min="3345" max="3585" width="8.88671875" style="22"/>
    <col min="3586" max="3586" width="15.109375" style="22" customWidth="1"/>
    <col min="3587" max="3587" width="8" style="22" customWidth="1"/>
    <col min="3588" max="3588" width="6.33203125" style="22" bestFit="1" customWidth="1"/>
    <col min="3589" max="3589" width="6.33203125" style="22" customWidth="1"/>
    <col min="3590" max="3591" width="6.33203125" style="22" bestFit="1" customWidth="1"/>
    <col min="3592" max="3592" width="7.33203125" style="22" bestFit="1" customWidth="1"/>
    <col min="3593" max="3593" width="7.33203125" style="22" customWidth="1"/>
    <col min="3594" max="3594" width="7.33203125" style="22" bestFit="1" customWidth="1"/>
    <col min="3595" max="3595" width="4.109375" style="22" bestFit="1" customWidth="1"/>
    <col min="3596" max="3596" width="9.33203125" style="22" customWidth="1"/>
    <col min="3597" max="3597" width="4.88671875" style="22" bestFit="1" customWidth="1"/>
    <col min="3598" max="3598" width="8.33203125" style="22" bestFit="1" customWidth="1"/>
    <col min="3599" max="3599" width="11.6640625" style="22" customWidth="1"/>
    <col min="3600" max="3600" width="9" style="22" bestFit="1" customWidth="1"/>
    <col min="3601" max="3841" width="8.88671875" style="22"/>
    <col min="3842" max="3842" width="15.109375" style="22" customWidth="1"/>
    <col min="3843" max="3843" width="8" style="22" customWidth="1"/>
    <col min="3844" max="3844" width="6.33203125" style="22" bestFit="1" customWidth="1"/>
    <col min="3845" max="3845" width="6.33203125" style="22" customWidth="1"/>
    <col min="3846" max="3847" width="6.33203125" style="22" bestFit="1" customWidth="1"/>
    <col min="3848" max="3848" width="7.33203125" style="22" bestFit="1" customWidth="1"/>
    <col min="3849" max="3849" width="7.33203125" style="22" customWidth="1"/>
    <col min="3850" max="3850" width="7.33203125" style="22" bestFit="1" customWidth="1"/>
    <col min="3851" max="3851" width="4.109375" style="22" bestFit="1" customWidth="1"/>
    <col min="3852" max="3852" width="9.33203125" style="22" customWidth="1"/>
    <col min="3853" max="3853" width="4.88671875" style="22" bestFit="1" customWidth="1"/>
    <col min="3854" max="3854" width="8.33203125" style="22" bestFit="1" customWidth="1"/>
    <col min="3855" max="3855" width="11.6640625" style="22" customWidth="1"/>
    <col min="3856" max="3856" width="9" style="22" bestFit="1" customWidth="1"/>
    <col min="3857" max="4097" width="8.88671875" style="22"/>
    <col min="4098" max="4098" width="15.109375" style="22" customWidth="1"/>
    <col min="4099" max="4099" width="8" style="22" customWidth="1"/>
    <col min="4100" max="4100" width="6.33203125" style="22" bestFit="1" customWidth="1"/>
    <col min="4101" max="4101" width="6.33203125" style="22" customWidth="1"/>
    <col min="4102" max="4103" width="6.33203125" style="22" bestFit="1" customWidth="1"/>
    <col min="4104" max="4104" width="7.33203125" style="22" bestFit="1" customWidth="1"/>
    <col min="4105" max="4105" width="7.33203125" style="22" customWidth="1"/>
    <col min="4106" max="4106" width="7.33203125" style="22" bestFit="1" customWidth="1"/>
    <col min="4107" max="4107" width="4.109375" style="22" bestFit="1" customWidth="1"/>
    <col min="4108" max="4108" width="9.33203125" style="22" customWidth="1"/>
    <col min="4109" max="4109" width="4.88671875" style="22" bestFit="1" customWidth="1"/>
    <col min="4110" max="4110" width="8.33203125" style="22" bestFit="1" customWidth="1"/>
    <col min="4111" max="4111" width="11.6640625" style="22" customWidth="1"/>
    <col min="4112" max="4112" width="9" style="22" bestFit="1" customWidth="1"/>
    <col min="4113" max="4353" width="8.88671875" style="22"/>
    <col min="4354" max="4354" width="15.109375" style="22" customWidth="1"/>
    <col min="4355" max="4355" width="8" style="22" customWidth="1"/>
    <col min="4356" max="4356" width="6.33203125" style="22" bestFit="1" customWidth="1"/>
    <col min="4357" max="4357" width="6.33203125" style="22" customWidth="1"/>
    <col min="4358" max="4359" width="6.33203125" style="22" bestFit="1" customWidth="1"/>
    <col min="4360" max="4360" width="7.33203125" style="22" bestFit="1" customWidth="1"/>
    <col min="4361" max="4361" width="7.33203125" style="22" customWidth="1"/>
    <col min="4362" max="4362" width="7.33203125" style="22" bestFit="1" customWidth="1"/>
    <col min="4363" max="4363" width="4.109375" style="22" bestFit="1" customWidth="1"/>
    <col min="4364" max="4364" width="9.33203125" style="22" customWidth="1"/>
    <col min="4365" max="4365" width="4.88671875" style="22" bestFit="1" customWidth="1"/>
    <col min="4366" max="4366" width="8.33203125" style="22" bestFit="1" customWidth="1"/>
    <col min="4367" max="4367" width="11.6640625" style="22" customWidth="1"/>
    <col min="4368" max="4368" width="9" style="22" bestFit="1" customWidth="1"/>
    <col min="4369" max="4609" width="8.88671875" style="22"/>
    <col min="4610" max="4610" width="15.109375" style="22" customWidth="1"/>
    <col min="4611" max="4611" width="8" style="22" customWidth="1"/>
    <col min="4612" max="4612" width="6.33203125" style="22" bestFit="1" customWidth="1"/>
    <col min="4613" max="4613" width="6.33203125" style="22" customWidth="1"/>
    <col min="4614" max="4615" width="6.33203125" style="22" bestFit="1" customWidth="1"/>
    <col min="4616" max="4616" width="7.33203125" style="22" bestFit="1" customWidth="1"/>
    <col min="4617" max="4617" width="7.33203125" style="22" customWidth="1"/>
    <col min="4618" max="4618" width="7.33203125" style="22" bestFit="1" customWidth="1"/>
    <col min="4619" max="4619" width="4.109375" style="22" bestFit="1" customWidth="1"/>
    <col min="4620" max="4620" width="9.33203125" style="22" customWidth="1"/>
    <col min="4621" max="4621" width="4.88671875" style="22" bestFit="1" customWidth="1"/>
    <col min="4622" max="4622" width="8.33203125" style="22" bestFit="1" customWidth="1"/>
    <col min="4623" max="4623" width="11.6640625" style="22" customWidth="1"/>
    <col min="4624" max="4624" width="9" style="22" bestFit="1" customWidth="1"/>
    <col min="4625" max="4865" width="8.88671875" style="22"/>
    <col min="4866" max="4866" width="15.109375" style="22" customWidth="1"/>
    <col min="4867" max="4867" width="8" style="22" customWidth="1"/>
    <col min="4868" max="4868" width="6.33203125" style="22" bestFit="1" customWidth="1"/>
    <col min="4869" max="4869" width="6.33203125" style="22" customWidth="1"/>
    <col min="4870" max="4871" width="6.33203125" style="22" bestFit="1" customWidth="1"/>
    <col min="4872" max="4872" width="7.33203125" style="22" bestFit="1" customWidth="1"/>
    <col min="4873" max="4873" width="7.33203125" style="22" customWidth="1"/>
    <col min="4874" max="4874" width="7.33203125" style="22" bestFit="1" customWidth="1"/>
    <col min="4875" max="4875" width="4.109375" style="22" bestFit="1" customWidth="1"/>
    <col min="4876" max="4876" width="9.33203125" style="22" customWidth="1"/>
    <col min="4877" max="4877" width="4.88671875" style="22" bestFit="1" customWidth="1"/>
    <col min="4878" max="4878" width="8.33203125" style="22" bestFit="1" customWidth="1"/>
    <col min="4879" max="4879" width="11.6640625" style="22" customWidth="1"/>
    <col min="4880" max="4880" width="9" style="22" bestFit="1" customWidth="1"/>
    <col min="4881" max="5121" width="8.88671875" style="22"/>
    <col min="5122" max="5122" width="15.109375" style="22" customWidth="1"/>
    <col min="5123" max="5123" width="8" style="22" customWidth="1"/>
    <col min="5124" max="5124" width="6.33203125" style="22" bestFit="1" customWidth="1"/>
    <col min="5125" max="5125" width="6.33203125" style="22" customWidth="1"/>
    <col min="5126" max="5127" width="6.33203125" style="22" bestFit="1" customWidth="1"/>
    <col min="5128" max="5128" width="7.33203125" style="22" bestFit="1" customWidth="1"/>
    <col min="5129" max="5129" width="7.33203125" style="22" customWidth="1"/>
    <col min="5130" max="5130" width="7.33203125" style="22" bestFit="1" customWidth="1"/>
    <col min="5131" max="5131" width="4.109375" style="22" bestFit="1" customWidth="1"/>
    <col min="5132" max="5132" width="9.33203125" style="22" customWidth="1"/>
    <col min="5133" max="5133" width="4.88671875" style="22" bestFit="1" customWidth="1"/>
    <col min="5134" max="5134" width="8.33203125" style="22" bestFit="1" customWidth="1"/>
    <col min="5135" max="5135" width="11.6640625" style="22" customWidth="1"/>
    <col min="5136" max="5136" width="9" style="22" bestFit="1" customWidth="1"/>
    <col min="5137" max="5377" width="8.88671875" style="22"/>
    <col min="5378" max="5378" width="15.109375" style="22" customWidth="1"/>
    <col min="5379" max="5379" width="8" style="22" customWidth="1"/>
    <col min="5380" max="5380" width="6.33203125" style="22" bestFit="1" customWidth="1"/>
    <col min="5381" max="5381" width="6.33203125" style="22" customWidth="1"/>
    <col min="5382" max="5383" width="6.33203125" style="22" bestFit="1" customWidth="1"/>
    <col min="5384" max="5384" width="7.33203125" style="22" bestFit="1" customWidth="1"/>
    <col min="5385" max="5385" width="7.33203125" style="22" customWidth="1"/>
    <col min="5386" max="5386" width="7.33203125" style="22" bestFit="1" customWidth="1"/>
    <col min="5387" max="5387" width="4.109375" style="22" bestFit="1" customWidth="1"/>
    <col min="5388" max="5388" width="9.33203125" style="22" customWidth="1"/>
    <col min="5389" max="5389" width="4.88671875" style="22" bestFit="1" customWidth="1"/>
    <col min="5390" max="5390" width="8.33203125" style="22" bestFit="1" customWidth="1"/>
    <col min="5391" max="5391" width="11.6640625" style="22" customWidth="1"/>
    <col min="5392" max="5392" width="9" style="22" bestFit="1" customWidth="1"/>
    <col min="5393" max="5633" width="8.88671875" style="22"/>
    <col min="5634" max="5634" width="15.109375" style="22" customWidth="1"/>
    <col min="5635" max="5635" width="8" style="22" customWidth="1"/>
    <col min="5636" max="5636" width="6.33203125" style="22" bestFit="1" customWidth="1"/>
    <col min="5637" max="5637" width="6.33203125" style="22" customWidth="1"/>
    <col min="5638" max="5639" width="6.33203125" style="22" bestFit="1" customWidth="1"/>
    <col min="5640" max="5640" width="7.33203125" style="22" bestFit="1" customWidth="1"/>
    <col min="5641" max="5641" width="7.33203125" style="22" customWidth="1"/>
    <col min="5642" max="5642" width="7.33203125" style="22" bestFit="1" customWidth="1"/>
    <col min="5643" max="5643" width="4.109375" style="22" bestFit="1" customWidth="1"/>
    <col min="5644" max="5644" width="9.33203125" style="22" customWidth="1"/>
    <col min="5645" max="5645" width="4.88671875" style="22" bestFit="1" customWidth="1"/>
    <col min="5646" max="5646" width="8.33203125" style="22" bestFit="1" customWidth="1"/>
    <col min="5647" max="5647" width="11.6640625" style="22" customWidth="1"/>
    <col min="5648" max="5648" width="9" style="22" bestFit="1" customWidth="1"/>
    <col min="5649" max="5889" width="8.88671875" style="22"/>
    <col min="5890" max="5890" width="15.109375" style="22" customWidth="1"/>
    <col min="5891" max="5891" width="8" style="22" customWidth="1"/>
    <col min="5892" max="5892" width="6.33203125" style="22" bestFit="1" customWidth="1"/>
    <col min="5893" max="5893" width="6.33203125" style="22" customWidth="1"/>
    <col min="5894" max="5895" width="6.33203125" style="22" bestFit="1" customWidth="1"/>
    <col min="5896" max="5896" width="7.33203125" style="22" bestFit="1" customWidth="1"/>
    <col min="5897" max="5897" width="7.33203125" style="22" customWidth="1"/>
    <col min="5898" max="5898" width="7.33203125" style="22" bestFit="1" customWidth="1"/>
    <col min="5899" max="5899" width="4.109375" style="22" bestFit="1" customWidth="1"/>
    <col min="5900" max="5900" width="9.33203125" style="22" customWidth="1"/>
    <col min="5901" max="5901" width="4.88671875" style="22" bestFit="1" customWidth="1"/>
    <col min="5902" max="5902" width="8.33203125" style="22" bestFit="1" customWidth="1"/>
    <col min="5903" max="5903" width="11.6640625" style="22" customWidth="1"/>
    <col min="5904" max="5904" width="9" style="22" bestFit="1" customWidth="1"/>
    <col min="5905" max="6145" width="8.88671875" style="22"/>
    <col min="6146" max="6146" width="15.109375" style="22" customWidth="1"/>
    <col min="6147" max="6147" width="8" style="22" customWidth="1"/>
    <col min="6148" max="6148" width="6.33203125" style="22" bestFit="1" customWidth="1"/>
    <col min="6149" max="6149" width="6.33203125" style="22" customWidth="1"/>
    <col min="6150" max="6151" width="6.33203125" style="22" bestFit="1" customWidth="1"/>
    <col min="6152" max="6152" width="7.33203125" style="22" bestFit="1" customWidth="1"/>
    <col min="6153" max="6153" width="7.33203125" style="22" customWidth="1"/>
    <col min="6154" max="6154" width="7.33203125" style="22" bestFit="1" customWidth="1"/>
    <col min="6155" max="6155" width="4.109375" style="22" bestFit="1" customWidth="1"/>
    <col min="6156" max="6156" width="9.33203125" style="22" customWidth="1"/>
    <col min="6157" max="6157" width="4.88671875" style="22" bestFit="1" customWidth="1"/>
    <col min="6158" max="6158" width="8.33203125" style="22" bestFit="1" customWidth="1"/>
    <col min="6159" max="6159" width="11.6640625" style="22" customWidth="1"/>
    <col min="6160" max="6160" width="9" style="22" bestFit="1" customWidth="1"/>
    <col min="6161" max="6401" width="8.88671875" style="22"/>
    <col min="6402" max="6402" width="15.109375" style="22" customWidth="1"/>
    <col min="6403" max="6403" width="8" style="22" customWidth="1"/>
    <col min="6404" max="6404" width="6.33203125" style="22" bestFit="1" customWidth="1"/>
    <col min="6405" max="6405" width="6.33203125" style="22" customWidth="1"/>
    <col min="6406" max="6407" width="6.33203125" style="22" bestFit="1" customWidth="1"/>
    <col min="6408" max="6408" width="7.33203125" style="22" bestFit="1" customWidth="1"/>
    <col min="6409" max="6409" width="7.33203125" style="22" customWidth="1"/>
    <col min="6410" max="6410" width="7.33203125" style="22" bestFit="1" customWidth="1"/>
    <col min="6411" max="6411" width="4.109375" style="22" bestFit="1" customWidth="1"/>
    <col min="6412" max="6412" width="9.33203125" style="22" customWidth="1"/>
    <col min="6413" max="6413" width="4.88671875" style="22" bestFit="1" customWidth="1"/>
    <col min="6414" max="6414" width="8.33203125" style="22" bestFit="1" customWidth="1"/>
    <col min="6415" max="6415" width="11.6640625" style="22" customWidth="1"/>
    <col min="6416" max="6416" width="9" style="22" bestFit="1" customWidth="1"/>
    <col min="6417" max="6657" width="8.88671875" style="22"/>
    <col min="6658" max="6658" width="15.109375" style="22" customWidth="1"/>
    <col min="6659" max="6659" width="8" style="22" customWidth="1"/>
    <col min="6660" max="6660" width="6.33203125" style="22" bestFit="1" customWidth="1"/>
    <col min="6661" max="6661" width="6.33203125" style="22" customWidth="1"/>
    <col min="6662" max="6663" width="6.33203125" style="22" bestFit="1" customWidth="1"/>
    <col min="6664" max="6664" width="7.33203125" style="22" bestFit="1" customWidth="1"/>
    <col min="6665" max="6665" width="7.33203125" style="22" customWidth="1"/>
    <col min="6666" max="6666" width="7.33203125" style="22" bestFit="1" customWidth="1"/>
    <col min="6667" max="6667" width="4.109375" style="22" bestFit="1" customWidth="1"/>
    <col min="6668" max="6668" width="9.33203125" style="22" customWidth="1"/>
    <col min="6669" max="6669" width="4.88671875" style="22" bestFit="1" customWidth="1"/>
    <col min="6670" max="6670" width="8.33203125" style="22" bestFit="1" customWidth="1"/>
    <col min="6671" max="6671" width="11.6640625" style="22" customWidth="1"/>
    <col min="6672" max="6672" width="9" style="22" bestFit="1" customWidth="1"/>
    <col min="6673" max="6913" width="8.88671875" style="22"/>
    <col min="6914" max="6914" width="15.109375" style="22" customWidth="1"/>
    <col min="6915" max="6915" width="8" style="22" customWidth="1"/>
    <col min="6916" max="6916" width="6.33203125" style="22" bestFit="1" customWidth="1"/>
    <col min="6917" max="6917" width="6.33203125" style="22" customWidth="1"/>
    <col min="6918" max="6919" width="6.33203125" style="22" bestFit="1" customWidth="1"/>
    <col min="6920" max="6920" width="7.33203125" style="22" bestFit="1" customWidth="1"/>
    <col min="6921" max="6921" width="7.33203125" style="22" customWidth="1"/>
    <col min="6922" max="6922" width="7.33203125" style="22" bestFit="1" customWidth="1"/>
    <col min="6923" max="6923" width="4.109375" style="22" bestFit="1" customWidth="1"/>
    <col min="6924" max="6924" width="9.33203125" style="22" customWidth="1"/>
    <col min="6925" max="6925" width="4.88671875" style="22" bestFit="1" customWidth="1"/>
    <col min="6926" max="6926" width="8.33203125" style="22" bestFit="1" customWidth="1"/>
    <col min="6927" max="6927" width="11.6640625" style="22" customWidth="1"/>
    <col min="6928" max="6928" width="9" style="22" bestFit="1" customWidth="1"/>
    <col min="6929" max="7169" width="8.88671875" style="22"/>
    <col min="7170" max="7170" width="15.109375" style="22" customWidth="1"/>
    <col min="7171" max="7171" width="8" style="22" customWidth="1"/>
    <col min="7172" max="7172" width="6.33203125" style="22" bestFit="1" customWidth="1"/>
    <col min="7173" max="7173" width="6.33203125" style="22" customWidth="1"/>
    <col min="7174" max="7175" width="6.33203125" style="22" bestFit="1" customWidth="1"/>
    <col min="7176" max="7176" width="7.33203125" style="22" bestFit="1" customWidth="1"/>
    <col min="7177" max="7177" width="7.33203125" style="22" customWidth="1"/>
    <col min="7178" max="7178" width="7.33203125" style="22" bestFit="1" customWidth="1"/>
    <col min="7179" max="7179" width="4.109375" style="22" bestFit="1" customWidth="1"/>
    <col min="7180" max="7180" width="9.33203125" style="22" customWidth="1"/>
    <col min="7181" max="7181" width="4.88671875" style="22" bestFit="1" customWidth="1"/>
    <col min="7182" max="7182" width="8.33203125" style="22" bestFit="1" customWidth="1"/>
    <col min="7183" max="7183" width="11.6640625" style="22" customWidth="1"/>
    <col min="7184" max="7184" width="9" style="22" bestFit="1" customWidth="1"/>
    <col min="7185" max="7425" width="8.88671875" style="22"/>
    <col min="7426" max="7426" width="15.109375" style="22" customWidth="1"/>
    <col min="7427" max="7427" width="8" style="22" customWidth="1"/>
    <col min="7428" max="7428" width="6.33203125" style="22" bestFit="1" customWidth="1"/>
    <col min="7429" max="7429" width="6.33203125" style="22" customWidth="1"/>
    <col min="7430" max="7431" width="6.33203125" style="22" bestFit="1" customWidth="1"/>
    <col min="7432" max="7432" width="7.33203125" style="22" bestFit="1" customWidth="1"/>
    <col min="7433" max="7433" width="7.33203125" style="22" customWidth="1"/>
    <col min="7434" max="7434" width="7.33203125" style="22" bestFit="1" customWidth="1"/>
    <col min="7435" max="7435" width="4.109375" style="22" bestFit="1" customWidth="1"/>
    <col min="7436" max="7436" width="9.33203125" style="22" customWidth="1"/>
    <col min="7437" max="7437" width="4.88671875" style="22" bestFit="1" customWidth="1"/>
    <col min="7438" max="7438" width="8.33203125" style="22" bestFit="1" customWidth="1"/>
    <col min="7439" max="7439" width="11.6640625" style="22" customWidth="1"/>
    <col min="7440" max="7440" width="9" style="22" bestFit="1" customWidth="1"/>
    <col min="7441" max="7681" width="8.88671875" style="22"/>
    <col min="7682" max="7682" width="15.109375" style="22" customWidth="1"/>
    <col min="7683" max="7683" width="8" style="22" customWidth="1"/>
    <col min="7684" max="7684" width="6.33203125" style="22" bestFit="1" customWidth="1"/>
    <col min="7685" max="7685" width="6.33203125" style="22" customWidth="1"/>
    <col min="7686" max="7687" width="6.33203125" style="22" bestFit="1" customWidth="1"/>
    <col min="7688" max="7688" width="7.33203125" style="22" bestFit="1" customWidth="1"/>
    <col min="7689" max="7689" width="7.33203125" style="22" customWidth="1"/>
    <col min="7690" max="7690" width="7.33203125" style="22" bestFit="1" customWidth="1"/>
    <col min="7691" max="7691" width="4.109375" style="22" bestFit="1" customWidth="1"/>
    <col min="7692" max="7692" width="9.33203125" style="22" customWidth="1"/>
    <col min="7693" max="7693" width="4.88671875" style="22" bestFit="1" customWidth="1"/>
    <col min="7694" max="7694" width="8.33203125" style="22" bestFit="1" customWidth="1"/>
    <col min="7695" max="7695" width="11.6640625" style="22" customWidth="1"/>
    <col min="7696" max="7696" width="9" style="22" bestFit="1" customWidth="1"/>
    <col min="7697" max="7937" width="8.88671875" style="22"/>
    <col min="7938" max="7938" width="15.109375" style="22" customWidth="1"/>
    <col min="7939" max="7939" width="8" style="22" customWidth="1"/>
    <col min="7940" max="7940" width="6.33203125" style="22" bestFit="1" customWidth="1"/>
    <col min="7941" max="7941" width="6.33203125" style="22" customWidth="1"/>
    <col min="7942" max="7943" width="6.33203125" style="22" bestFit="1" customWidth="1"/>
    <col min="7944" max="7944" width="7.33203125" style="22" bestFit="1" customWidth="1"/>
    <col min="7945" max="7945" width="7.33203125" style="22" customWidth="1"/>
    <col min="7946" max="7946" width="7.33203125" style="22" bestFit="1" customWidth="1"/>
    <col min="7947" max="7947" width="4.109375" style="22" bestFit="1" customWidth="1"/>
    <col min="7948" max="7948" width="9.33203125" style="22" customWidth="1"/>
    <col min="7949" max="7949" width="4.88671875" style="22" bestFit="1" customWidth="1"/>
    <col min="7950" max="7950" width="8.33203125" style="22" bestFit="1" customWidth="1"/>
    <col min="7951" max="7951" width="11.6640625" style="22" customWidth="1"/>
    <col min="7952" max="7952" width="9" style="22" bestFit="1" customWidth="1"/>
    <col min="7953" max="8193" width="8.88671875" style="22"/>
    <col min="8194" max="8194" width="15.109375" style="22" customWidth="1"/>
    <col min="8195" max="8195" width="8" style="22" customWidth="1"/>
    <col min="8196" max="8196" width="6.33203125" style="22" bestFit="1" customWidth="1"/>
    <col min="8197" max="8197" width="6.33203125" style="22" customWidth="1"/>
    <col min="8198" max="8199" width="6.33203125" style="22" bestFit="1" customWidth="1"/>
    <col min="8200" max="8200" width="7.33203125" style="22" bestFit="1" customWidth="1"/>
    <col min="8201" max="8201" width="7.33203125" style="22" customWidth="1"/>
    <col min="8202" max="8202" width="7.33203125" style="22" bestFit="1" customWidth="1"/>
    <col min="8203" max="8203" width="4.109375" style="22" bestFit="1" customWidth="1"/>
    <col min="8204" max="8204" width="9.33203125" style="22" customWidth="1"/>
    <col min="8205" max="8205" width="4.88671875" style="22" bestFit="1" customWidth="1"/>
    <col min="8206" max="8206" width="8.33203125" style="22" bestFit="1" customWidth="1"/>
    <col min="8207" max="8207" width="11.6640625" style="22" customWidth="1"/>
    <col min="8208" max="8208" width="9" style="22" bestFit="1" customWidth="1"/>
    <col min="8209" max="8449" width="8.88671875" style="22"/>
    <col min="8450" max="8450" width="15.109375" style="22" customWidth="1"/>
    <col min="8451" max="8451" width="8" style="22" customWidth="1"/>
    <col min="8452" max="8452" width="6.33203125" style="22" bestFit="1" customWidth="1"/>
    <col min="8453" max="8453" width="6.33203125" style="22" customWidth="1"/>
    <col min="8454" max="8455" width="6.33203125" style="22" bestFit="1" customWidth="1"/>
    <col min="8456" max="8456" width="7.33203125" style="22" bestFit="1" customWidth="1"/>
    <col min="8457" max="8457" width="7.33203125" style="22" customWidth="1"/>
    <col min="8458" max="8458" width="7.33203125" style="22" bestFit="1" customWidth="1"/>
    <col min="8459" max="8459" width="4.109375" style="22" bestFit="1" customWidth="1"/>
    <col min="8460" max="8460" width="9.33203125" style="22" customWidth="1"/>
    <col min="8461" max="8461" width="4.88671875" style="22" bestFit="1" customWidth="1"/>
    <col min="8462" max="8462" width="8.33203125" style="22" bestFit="1" customWidth="1"/>
    <col min="8463" max="8463" width="11.6640625" style="22" customWidth="1"/>
    <col min="8464" max="8464" width="9" style="22" bestFit="1" customWidth="1"/>
    <col min="8465" max="8705" width="8.88671875" style="22"/>
    <col min="8706" max="8706" width="15.109375" style="22" customWidth="1"/>
    <col min="8707" max="8707" width="8" style="22" customWidth="1"/>
    <col min="8708" max="8708" width="6.33203125" style="22" bestFit="1" customWidth="1"/>
    <col min="8709" max="8709" width="6.33203125" style="22" customWidth="1"/>
    <col min="8710" max="8711" width="6.33203125" style="22" bestFit="1" customWidth="1"/>
    <col min="8712" max="8712" width="7.33203125" style="22" bestFit="1" customWidth="1"/>
    <col min="8713" max="8713" width="7.33203125" style="22" customWidth="1"/>
    <col min="8714" max="8714" width="7.33203125" style="22" bestFit="1" customWidth="1"/>
    <col min="8715" max="8715" width="4.109375" style="22" bestFit="1" customWidth="1"/>
    <col min="8716" max="8716" width="9.33203125" style="22" customWidth="1"/>
    <col min="8717" max="8717" width="4.88671875" style="22" bestFit="1" customWidth="1"/>
    <col min="8718" max="8718" width="8.33203125" style="22" bestFit="1" customWidth="1"/>
    <col min="8719" max="8719" width="11.6640625" style="22" customWidth="1"/>
    <col min="8720" max="8720" width="9" style="22" bestFit="1" customWidth="1"/>
    <col min="8721" max="8961" width="8.88671875" style="22"/>
    <col min="8962" max="8962" width="15.109375" style="22" customWidth="1"/>
    <col min="8963" max="8963" width="8" style="22" customWidth="1"/>
    <col min="8964" max="8964" width="6.33203125" style="22" bestFit="1" customWidth="1"/>
    <col min="8965" max="8965" width="6.33203125" style="22" customWidth="1"/>
    <col min="8966" max="8967" width="6.33203125" style="22" bestFit="1" customWidth="1"/>
    <col min="8968" max="8968" width="7.33203125" style="22" bestFit="1" customWidth="1"/>
    <col min="8969" max="8969" width="7.33203125" style="22" customWidth="1"/>
    <col min="8970" max="8970" width="7.33203125" style="22" bestFit="1" customWidth="1"/>
    <col min="8971" max="8971" width="4.109375" style="22" bestFit="1" customWidth="1"/>
    <col min="8972" max="8972" width="9.33203125" style="22" customWidth="1"/>
    <col min="8973" max="8973" width="4.88671875" style="22" bestFit="1" customWidth="1"/>
    <col min="8974" max="8974" width="8.33203125" style="22" bestFit="1" customWidth="1"/>
    <col min="8975" max="8975" width="11.6640625" style="22" customWidth="1"/>
    <col min="8976" max="8976" width="9" style="22" bestFit="1" customWidth="1"/>
    <col min="8977" max="9217" width="8.88671875" style="22"/>
    <col min="9218" max="9218" width="15.109375" style="22" customWidth="1"/>
    <col min="9219" max="9219" width="8" style="22" customWidth="1"/>
    <col min="9220" max="9220" width="6.33203125" style="22" bestFit="1" customWidth="1"/>
    <col min="9221" max="9221" width="6.33203125" style="22" customWidth="1"/>
    <col min="9222" max="9223" width="6.33203125" style="22" bestFit="1" customWidth="1"/>
    <col min="9224" max="9224" width="7.33203125" style="22" bestFit="1" customWidth="1"/>
    <col min="9225" max="9225" width="7.33203125" style="22" customWidth="1"/>
    <col min="9226" max="9226" width="7.33203125" style="22" bestFit="1" customWidth="1"/>
    <col min="9227" max="9227" width="4.109375" style="22" bestFit="1" customWidth="1"/>
    <col min="9228" max="9228" width="9.33203125" style="22" customWidth="1"/>
    <col min="9229" max="9229" width="4.88671875" style="22" bestFit="1" customWidth="1"/>
    <col min="9230" max="9230" width="8.33203125" style="22" bestFit="1" customWidth="1"/>
    <col min="9231" max="9231" width="11.6640625" style="22" customWidth="1"/>
    <col min="9232" max="9232" width="9" style="22" bestFit="1" customWidth="1"/>
    <col min="9233" max="9473" width="8.88671875" style="22"/>
    <col min="9474" max="9474" width="15.109375" style="22" customWidth="1"/>
    <col min="9475" max="9475" width="8" style="22" customWidth="1"/>
    <col min="9476" max="9476" width="6.33203125" style="22" bestFit="1" customWidth="1"/>
    <col min="9477" max="9477" width="6.33203125" style="22" customWidth="1"/>
    <col min="9478" max="9479" width="6.33203125" style="22" bestFit="1" customWidth="1"/>
    <col min="9480" max="9480" width="7.33203125" style="22" bestFit="1" customWidth="1"/>
    <col min="9481" max="9481" width="7.33203125" style="22" customWidth="1"/>
    <col min="9482" max="9482" width="7.33203125" style="22" bestFit="1" customWidth="1"/>
    <col min="9483" max="9483" width="4.109375" style="22" bestFit="1" customWidth="1"/>
    <col min="9484" max="9484" width="9.33203125" style="22" customWidth="1"/>
    <col min="9485" max="9485" width="4.88671875" style="22" bestFit="1" customWidth="1"/>
    <col min="9486" max="9486" width="8.33203125" style="22" bestFit="1" customWidth="1"/>
    <col min="9487" max="9487" width="11.6640625" style="22" customWidth="1"/>
    <col min="9488" max="9488" width="9" style="22" bestFit="1" customWidth="1"/>
    <col min="9489" max="9729" width="8.88671875" style="22"/>
    <col min="9730" max="9730" width="15.109375" style="22" customWidth="1"/>
    <col min="9731" max="9731" width="8" style="22" customWidth="1"/>
    <col min="9732" max="9732" width="6.33203125" style="22" bestFit="1" customWidth="1"/>
    <col min="9733" max="9733" width="6.33203125" style="22" customWidth="1"/>
    <col min="9734" max="9735" width="6.33203125" style="22" bestFit="1" customWidth="1"/>
    <col min="9736" max="9736" width="7.33203125" style="22" bestFit="1" customWidth="1"/>
    <col min="9737" max="9737" width="7.33203125" style="22" customWidth="1"/>
    <col min="9738" max="9738" width="7.33203125" style="22" bestFit="1" customWidth="1"/>
    <col min="9739" max="9739" width="4.109375" style="22" bestFit="1" customWidth="1"/>
    <col min="9740" max="9740" width="9.33203125" style="22" customWidth="1"/>
    <col min="9741" max="9741" width="4.88671875" style="22" bestFit="1" customWidth="1"/>
    <col min="9742" max="9742" width="8.33203125" style="22" bestFit="1" customWidth="1"/>
    <col min="9743" max="9743" width="11.6640625" style="22" customWidth="1"/>
    <col min="9744" max="9744" width="9" style="22" bestFit="1" customWidth="1"/>
    <col min="9745" max="9985" width="8.88671875" style="22"/>
    <col min="9986" max="9986" width="15.109375" style="22" customWidth="1"/>
    <col min="9987" max="9987" width="8" style="22" customWidth="1"/>
    <col min="9988" max="9988" width="6.33203125" style="22" bestFit="1" customWidth="1"/>
    <col min="9989" max="9989" width="6.33203125" style="22" customWidth="1"/>
    <col min="9990" max="9991" width="6.33203125" style="22" bestFit="1" customWidth="1"/>
    <col min="9992" max="9992" width="7.33203125" style="22" bestFit="1" customWidth="1"/>
    <col min="9993" max="9993" width="7.33203125" style="22" customWidth="1"/>
    <col min="9994" max="9994" width="7.33203125" style="22" bestFit="1" customWidth="1"/>
    <col min="9995" max="9995" width="4.109375" style="22" bestFit="1" customWidth="1"/>
    <col min="9996" max="9996" width="9.33203125" style="22" customWidth="1"/>
    <col min="9997" max="9997" width="4.88671875" style="22" bestFit="1" customWidth="1"/>
    <col min="9998" max="9998" width="8.33203125" style="22" bestFit="1" customWidth="1"/>
    <col min="9999" max="9999" width="11.6640625" style="22" customWidth="1"/>
    <col min="10000" max="10000" width="9" style="22" bestFit="1" customWidth="1"/>
    <col min="10001" max="10241" width="8.88671875" style="22"/>
    <col min="10242" max="10242" width="15.109375" style="22" customWidth="1"/>
    <col min="10243" max="10243" width="8" style="22" customWidth="1"/>
    <col min="10244" max="10244" width="6.33203125" style="22" bestFit="1" customWidth="1"/>
    <col min="10245" max="10245" width="6.33203125" style="22" customWidth="1"/>
    <col min="10246" max="10247" width="6.33203125" style="22" bestFit="1" customWidth="1"/>
    <col min="10248" max="10248" width="7.33203125" style="22" bestFit="1" customWidth="1"/>
    <col min="10249" max="10249" width="7.33203125" style="22" customWidth="1"/>
    <col min="10250" max="10250" width="7.33203125" style="22" bestFit="1" customWidth="1"/>
    <col min="10251" max="10251" width="4.109375" style="22" bestFit="1" customWidth="1"/>
    <col min="10252" max="10252" width="9.33203125" style="22" customWidth="1"/>
    <col min="10253" max="10253" width="4.88671875" style="22" bestFit="1" customWidth="1"/>
    <col min="10254" max="10254" width="8.33203125" style="22" bestFit="1" customWidth="1"/>
    <col min="10255" max="10255" width="11.6640625" style="22" customWidth="1"/>
    <col min="10256" max="10256" width="9" style="22" bestFit="1" customWidth="1"/>
    <col min="10257" max="10497" width="8.88671875" style="22"/>
    <col min="10498" max="10498" width="15.109375" style="22" customWidth="1"/>
    <col min="10499" max="10499" width="8" style="22" customWidth="1"/>
    <col min="10500" max="10500" width="6.33203125" style="22" bestFit="1" customWidth="1"/>
    <col min="10501" max="10501" width="6.33203125" style="22" customWidth="1"/>
    <col min="10502" max="10503" width="6.33203125" style="22" bestFit="1" customWidth="1"/>
    <col min="10504" max="10504" width="7.33203125" style="22" bestFit="1" customWidth="1"/>
    <col min="10505" max="10505" width="7.33203125" style="22" customWidth="1"/>
    <col min="10506" max="10506" width="7.33203125" style="22" bestFit="1" customWidth="1"/>
    <col min="10507" max="10507" width="4.109375" style="22" bestFit="1" customWidth="1"/>
    <col min="10508" max="10508" width="9.33203125" style="22" customWidth="1"/>
    <col min="10509" max="10509" width="4.88671875" style="22" bestFit="1" customWidth="1"/>
    <col min="10510" max="10510" width="8.33203125" style="22" bestFit="1" customWidth="1"/>
    <col min="10511" max="10511" width="11.6640625" style="22" customWidth="1"/>
    <col min="10512" max="10512" width="9" style="22" bestFit="1" customWidth="1"/>
    <col min="10513" max="10753" width="8.88671875" style="22"/>
    <col min="10754" max="10754" width="15.109375" style="22" customWidth="1"/>
    <col min="10755" max="10755" width="8" style="22" customWidth="1"/>
    <col min="10756" max="10756" width="6.33203125" style="22" bestFit="1" customWidth="1"/>
    <col min="10757" max="10757" width="6.33203125" style="22" customWidth="1"/>
    <col min="10758" max="10759" width="6.33203125" style="22" bestFit="1" customWidth="1"/>
    <col min="10760" max="10760" width="7.33203125" style="22" bestFit="1" customWidth="1"/>
    <col min="10761" max="10761" width="7.33203125" style="22" customWidth="1"/>
    <col min="10762" max="10762" width="7.33203125" style="22" bestFit="1" customWidth="1"/>
    <col min="10763" max="10763" width="4.109375" style="22" bestFit="1" customWidth="1"/>
    <col min="10764" max="10764" width="9.33203125" style="22" customWidth="1"/>
    <col min="10765" max="10765" width="4.88671875" style="22" bestFit="1" customWidth="1"/>
    <col min="10766" max="10766" width="8.33203125" style="22" bestFit="1" customWidth="1"/>
    <col min="10767" max="10767" width="11.6640625" style="22" customWidth="1"/>
    <col min="10768" max="10768" width="9" style="22" bestFit="1" customWidth="1"/>
    <col min="10769" max="11009" width="8.88671875" style="22"/>
    <col min="11010" max="11010" width="15.109375" style="22" customWidth="1"/>
    <col min="11011" max="11011" width="8" style="22" customWidth="1"/>
    <col min="11012" max="11012" width="6.33203125" style="22" bestFit="1" customWidth="1"/>
    <col min="11013" max="11013" width="6.33203125" style="22" customWidth="1"/>
    <col min="11014" max="11015" width="6.33203125" style="22" bestFit="1" customWidth="1"/>
    <col min="11016" max="11016" width="7.33203125" style="22" bestFit="1" customWidth="1"/>
    <col min="11017" max="11017" width="7.33203125" style="22" customWidth="1"/>
    <col min="11018" max="11018" width="7.33203125" style="22" bestFit="1" customWidth="1"/>
    <col min="11019" max="11019" width="4.109375" style="22" bestFit="1" customWidth="1"/>
    <col min="11020" max="11020" width="9.33203125" style="22" customWidth="1"/>
    <col min="11021" max="11021" width="4.88671875" style="22" bestFit="1" customWidth="1"/>
    <col min="11022" max="11022" width="8.33203125" style="22" bestFit="1" customWidth="1"/>
    <col min="11023" max="11023" width="11.6640625" style="22" customWidth="1"/>
    <col min="11024" max="11024" width="9" style="22" bestFit="1" customWidth="1"/>
    <col min="11025" max="11265" width="8.88671875" style="22"/>
    <col min="11266" max="11266" width="15.109375" style="22" customWidth="1"/>
    <col min="11267" max="11267" width="8" style="22" customWidth="1"/>
    <col min="11268" max="11268" width="6.33203125" style="22" bestFit="1" customWidth="1"/>
    <col min="11269" max="11269" width="6.33203125" style="22" customWidth="1"/>
    <col min="11270" max="11271" width="6.33203125" style="22" bestFit="1" customWidth="1"/>
    <col min="11272" max="11272" width="7.33203125" style="22" bestFit="1" customWidth="1"/>
    <col min="11273" max="11273" width="7.33203125" style="22" customWidth="1"/>
    <col min="11274" max="11274" width="7.33203125" style="22" bestFit="1" customWidth="1"/>
    <col min="11275" max="11275" width="4.109375" style="22" bestFit="1" customWidth="1"/>
    <col min="11276" max="11276" width="9.33203125" style="22" customWidth="1"/>
    <col min="11277" max="11277" width="4.88671875" style="22" bestFit="1" customWidth="1"/>
    <col min="11278" max="11278" width="8.33203125" style="22" bestFit="1" customWidth="1"/>
    <col min="11279" max="11279" width="11.6640625" style="22" customWidth="1"/>
    <col min="11280" max="11280" width="9" style="22" bestFit="1" customWidth="1"/>
    <col min="11281" max="11521" width="8.88671875" style="22"/>
    <col min="11522" max="11522" width="15.109375" style="22" customWidth="1"/>
    <col min="11523" max="11523" width="8" style="22" customWidth="1"/>
    <col min="11524" max="11524" width="6.33203125" style="22" bestFit="1" customWidth="1"/>
    <col min="11525" max="11525" width="6.33203125" style="22" customWidth="1"/>
    <col min="11526" max="11527" width="6.33203125" style="22" bestFit="1" customWidth="1"/>
    <col min="11528" max="11528" width="7.33203125" style="22" bestFit="1" customWidth="1"/>
    <col min="11529" max="11529" width="7.33203125" style="22" customWidth="1"/>
    <col min="11530" max="11530" width="7.33203125" style="22" bestFit="1" customWidth="1"/>
    <col min="11531" max="11531" width="4.109375" style="22" bestFit="1" customWidth="1"/>
    <col min="11532" max="11532" width="9.33203125" style="22" customWidth="1"/>
    <col min="11533" max="11533" width="4.88671875" style="22" bestFit="1" customWidth="1"/>
    <col min="11534" max="11534" width="8.33203125" style="22" bestFit="1" customWidth="1"/>
    <col min="11535" max="11535" width="11.6640625" style="22" customWidth="1"/>
    <col min="11536" max="11536" width="9" style="22" bestFit="1" customWidth="1"/>
    <col min="11537" max="11777" width="8.88671875" style="22"/>
    <col min="11778" max="11778" width="15.109375" style="22" customWidth="1"/>
    <col min="11779" max="11779" width="8" style="22" customWidth="1"/>
    <col min="11780" max="11780" width="6.33203125" style="22" bestFit="1" customWidth="1"/>
    <col min="11781" max="11781" width="6.33203125" style="22" customWidth="1"/>
    <col min="11782" max="11783" width="6.33203125" style="22" bestFit="1" customWidth="1"/>
    <col min="11784" max="11784" width="7.33203125" style="22" bestFit="1" customWidth="1"/>
    <col min="11785" max="11785" width="7.33203125" style="22" customWidth="1"/>
    <col min="11786" max="11786" width="7.33203125" style="22" bestFit="1" customWidth="1"/>
    <col min="11787" max="11787" width="4.109375" style="22" bestFit="1" customWidth="1"/>
    <col min="11788" max="11788" width="9.33203125" style="22" customWidth="1"/>
    <col min="11789" max="11789" width="4.88671875" style="22" bestFit="1" customWidth="1"/>
    <col min="11790" max="11790" width="8.33203125" style="22" bestFit="1" customWidth="1"/>
    <col min="11791" max="11791" width="11.6640625" style="22" customWidth="1"/>
    <col min="11792" max="11792" width="9" style="22" bestFit="1" customWidth="1"/>
    <col min="11793" max="12033" width="8.88671875" style="22"/>
    <col min="12034" max="12034" width="15.109375" style="22" customWidth="1"/>
    <col min="12035" max="12035" width="8" style="22" customWidth="1"/>
    <col min="12036" max="12036" width="6.33203125" style="22" bestFit="1" customWidth="1"/>
    <col min="12037" max="12037" width="6.33203125" style="22" customWidth="1"/>
    <col min="12038" max="12039" width="6.33203125" style="22" bestFit="1" customWidth="1"/>
    <col min="12040" max="12040" width="7.33203125" style="22" bestFit="1" customWidth="1"/>
    <col min="12041" max="12041" width="7.33203125" style="22" customWidth="1"/>
    <col min="12042" max="12042" width="7.33203125" style="22" bestFit="1" customWidth="1"/>
    <col min="12043" max="12043" width="4.109375" style="22" bestFit="1" customWidth="1"/>
    <col min="12044" max="12044" width="9.33203125" style="22" customWidth="1"/>
    <col min="12045" max="12045" width="4.88671875" style="22" bestFit="1" customWidth="1"/>
    <col min="12046" max="12046" width="8.33203125" style="22" bestFit="1" customWidth="1"/>
    <col min="12047" max="12047" width="11.6640625" style="22" customWidth="1"/>
    <col min="12048" max="12048" width="9" style="22" bestFit="1" customWidth="1"/>
    <col min="12049" max="12289" width="8.88671875" style="22"/>
    <col min="12290" max="12290" width="15.109375" style="22" customWidth="1"/>
    <col min="12291" max="12291" width="8" style="22" customWidth="1"/>
    <col min="12292" max="12292" width="6.33203125" style="22" bestFit="1" customWidth="1"/>
    <col min="12293" max="12293" width="6.33203125" style="22" customWidth="1"/>
    <col min="12294" max="12295" width="6.33203125" style="22" bestFit="1" customWidth="1"/>
    <col min="12296" max="12296" width="7.33203125" style="22" bestFit="1" customWidth="1"/>
    <col min="12297" max="12297" width="7.33203125" style="22" customWidth="1"/>
    <col min="12298" max="12298" width="7.33203125" style="22" bestFit="1" customWidth="1"/>
    <col min="12299" max="12299" width="4.109375" style="22" bestFit="1" customWidth="1"/>
    <col min="12300" max="12300" width="9.33203125" style="22" customWidth="1"/>
    <col min="12301" max="12301" width="4.88671875" style="22" bestFit="1" customWidth="1"/>
    <col min="12302" max="12302" width="8.33203125" style="22" bestFit="1" customWidth="1"/>
    <col min="12303" max="12303" width="11.6640625" style="22" customWidth="1"/>
    <col min="12304" max="12304" width="9" style="22" bestFit="1" customWidth="1"/>
    <col min="12305" max="12545" width="8.88671875" style="22"/>
    <col min="12546" max="12546" width="15.109375" style="22" customWidth="1"/>
    <col min="12547" max="12547" width="8" style="22" customWidth="1"/>
    <col min="12548" max="12548" width="6.33203125" style="22" bestFit="1" customWidth="1"/>
    <col min="12549" max="12549" width="6.33203125" style="22" customWidth="1"/>
    <col min="12550" max="12551" width="6.33203125" style="22" bestFit="1" customWidth="1"/>
    <col min="12552" max="12552" width="7.33203125" style="22" bestFit="1" customWidth="1"/>
    <col min="12553" max="12553" width="7.33203125" style="22" customWidth="1"/>
    <col min="12554" max="12554" width="7.33203125" style="22" bestFit="1" customWidth="1"/>
    <col min="12555" max="12555" width="4.109375" style="22" bestFit="1" customWidth="1"/>
    <col min="12556" max="12556" width="9.33203125" style="22" customWidth="1"/>
    <col min="12557" max="12557" width="4.88671875" style="22" bestFit="1" customWidth="1"/>
    <col min="12558" max="12558" width="8.33203125" style="22" bestFit="1" customWidth="1"/>
    <col min="12559" max="12559" width="11.6640625" style="22" customWidth="1"/>
    <col min="12560" max="12560" width="9" style="22" bestFit="1" customWidth="1"/>
    <col min="12561" max="12801" width="8.88671875" style="22"/>
    <col min="12802" max="12802" width="15.109375" style="22" customWidth="1"/>
    <col min="12803" max="12803" width="8" style="22" customWidth="1"/>
    <col min="12804" max="12804" width="6.33203125" style="22" bestFit="1" customWidth="1"/>
    <col min="12805" max="12805" width="6.33203125" style="22" customWidth="1"/>
    <col min="12806" max="12807" width="6.33203125" style="22" bestFit="1" customWidth="1"/>
    <col min="12808" max="12808" width="7.33203125" style="22" bestFit="1" customWidth="1"/>
    <col min="12809" max="12809" width="7.33203125" style="22" customWidth="1"/>
    <col min="12810" max="12810" width="7.33203125" style="22" bestFit="1" customWidth="1"/>
    <col min="12811" max="12811" width="4.109375" style="22" bestFit="1" customWidth="1"/>
    <col min="12812" max="12812" width="9.33203125" style="22" customWidth="1"/>
    <col min="12813" max="12813" width="4.88671875" style="22" bestFit="1" customWidth="1"/>
    <col min="12814" max="12814" width="8.33203125" style="22" bestFit="1" customWidth="1"/>
    <col min="12815" max="12815" width="11.6640625" style="22" customWidth="1"/>
    <col min="12816" max="12816" width="9" style="22" bestFit="1" customWidth="1"/>
    <col min="12817" max="13057" width="8.88671875" style="22"/>
    <col min="13058" max="13058" width="15.109375" style="22" customWidth="1"/>
    <col min="13059" max="13059" width="8" style="22" customWidth="1"/>
    <col min="13060" max="13060" width="6.33203125" style="22" bestFit="1" customWidth="1"/>
    <col min="13061" max="13061" width="6.33203125" style="22" customWidth="1"/>
    <col min="13062" max="13063" width="6.33203125" style="22" bestFit="1" customWidth="1"/>
    <col min="13064" max="13064" width="7.33203125" style="22" bestFit="1" customWidth="1"/>
    <col min="13065" max="13065" width="7.33203125" style="22" customWidth="1"/>
    <col min="13066" max="13066" width="7.33203125" style="22" bestFit="1" customWidth="1"/>
    <col min="13067" max="13067" width="4.109375" style="22" bestFit="1" customWidth="1"/>
    <col min="13068" max="13068" width="9.33203125" style="22" customWidth="1"/>
    <col min="13069" max="13069" width="4.88671875" style="22" bestFit="1" customWidth="1"/>
    <col min="13070" max="13070" width="8.33203125" style="22" bestFit="1" customWidth="1"/>
    <col min="13071" max="13071" width="11.6640625" style="22" customWidth="1"/>
    <col min="13072" max="13072" width="9" style="22" bestFit="1" customWidth="1"/>
    <col min="13073" max="13313" width="8.88671875" style="22"/>
    <col min="13314" max="13314" width="15.109375" style="22" customWidth="1"/>
    <col min="13315" max="13315" width="8" style="22" customWidth="1"/>
    <col min="13316" max="13316" width="6.33203125" style="22" bestFit="1" customWidth="1"/>
    <col min="13317" max="13317" width="6.33203125" style="22" customWidth="1"/>
    <col min="13318" max="13319" width="6.33203125" style="22" bestFit="1" customWidth="1"/>
    <col min="13320" max="13320" width="7.33203125" style="22" bestFit="1" customWidth="1"/>
    <col min="13321" max="13321" width="7.33203125" style="22" customWidth="1"/>
    <col min="13322" max="13322" width="7.33203125" style="22" bestFit="1" customWidth="1"/>
    <col min="13323" max="13323" width="4.109375" style="22" bestFit="1" customWidth="1"/>
    <col min="13324" max="13324" width="9.33203125" style="22" customWidth="1"/>
    <col min="13325" max="13325" width="4.88671875" style="22" bestFit="1" customWidth="1"/>
    <col min="13326" max="13326" width="8.33203125" style="22" bestFit="1" customWidth="1"/>
    <col min="13327" max="13327" width="11.6640625" style="22" customWidth="1"/>
    <col min="13328" max="13328" width="9" style="22" bestFit="1" customWidth="1"/>
    <col min="13329" max="13569" width="8.88671875" style="22"/>
    <col min="13570" max="13570" width="15.109375" style="22" customWidth="1"/>
    <col min="13571" max="13571" width="8" style="22" customWidth="1"/>
    <col min="13572" max="13572" width="6.33203125" style="22" bestFit="1" customWidth="1"/>
    <col min="13573" max="13573" width="6.33203125" style="22" customWidth="1"/>
    <col min="13574" max="13575" width="6.33203125" style="22" bestFit="1" customWidth="1"/>
    <col min="13576" max="13576" width="7.33203125" style="22" bestFit="1" customWidth="1"/>
    <col min="13577" max="13577" width="7.33203125" style="22" customWidth="1"/>
    <col min="13578" max="13578" width="7.33203125" style="22" bestFit="1" customWidth="1"/>
    <col min="13579" max="13579" width="4.109375" style="22" bestFit="1" customWidth="1"/>
    <col min="13580" max="13580" width="9.33203125" style="22" customWidth="1"/>
    <col min="13581" max="13581" width="4.88671875" style="22" bestFit="1" customWidth="1"/>
    <col min="13582" max="13582" width="8.33203125" style="22" bestFit="1" customWidth="1"/>
    <col min="13583" max="13583" width="11.6640625" style="22" customWidth="1"/>
    <col min="13584" max="13584" width="9" style="22" bestFit="1" customWidth="1"/>
    <col min="13585" max="13825" width="8.88671875" style="22"/>
    <col min="13826" max="13826" width="15.109375" style="22" customWidth="1"/>
    <col min="13827" max="13827" width="8" style="22" customWidth="1"/>
    <col min="13828" max="13828" width="6.33203125" style="22" bestFit="1" customWidth="1"/>
    <col min="13829" max="13829" width="6.33203125" style="22" customWidth="1"/>
    <col min="13830" max="13831" width="6.33203125" style="22" bestFit="1" customWidth="1"/>
    <col min="13832" max="13832" width="7.33203125" style="22" bestFit="1" customWidth="1"/>
    <col min="13833" max="13833" width="7.33203125" style="22" customWidth="1"/>
    <col min="13834" max="13834" width="7.33203125" style="22" bestFit="1" customWidth="1"/>
    <col min="13835" max="13835" width="4.109375" style="22" bestFit="1" customWidth="1"/>
    <col min="13836" max="13836" width="9.33203125" style="22" customWidth="1"/>
    <col min="13837" max="13837" width="4.88671875" style="22" bestFit="1" customWidth="1"/>
    <col min="13838" max="13838" width="8.33203125" style="22" bestFit="1" customWidth="1"/>
    <col min="13839" max="13839" width="11.6640625" style="22" customWidth="1"/>
    <col min="13840" max="13840" width="9" style="22" bestFit="1" customWidth="1"/>
    <col min="13841" max="14081" width="8.88671875" style="22"/>
    <col min="14082" max="14082" width="15.109375" style="22" customWidth="1"/>
    <col min="14083" max="14083" width="8" style="22" customWidth="1"/>
    <col min="14084" max="14084" width="6.33203125" style="22" bestFit="1" customWidth="1"/>
    <col min="14085" max="14085" width="6.33203125" style="22" customWidth="1"/>
    <col min="14086" max="14087" width="6.33203125" style="22" bestFit="1" customWidth="1"/>
    <col min="14088" max="14088" width="7.33203125" style="22" bestFit="1" customWidth="1"/>
    <col min="14089" max="14089" width="7.33203125" style="22" customWidth="1"/>
    <col min="14090" max="14090" width="7.33203125" style="22" bestFit="1" customWidth="1"/>
    <col min="14091" max="14091" width="4.109375" style="22" bestFit="1" customWidth="1"/>
    <col min="14092" max="14092" width="9.33203125" style="22" customWidth="1"/>
    <col min="14093" max="14093" width="4.88671875" style="22" bestFit="1" customWidth="1"/>
    <col min="14094" max="14094" width="8.33203125" style="22" bestFit="1" customWidth="1"/>
    <col min="14095" max="14095" width="11.6640625" style="22" customWidth="1"/>
    <col min="14096" max="14096" width="9" style="22" bestFit="1" customWidth="1"/>
    <col min="14097" max="14337" width="8.88671875" style="22"/>
    <col min="14338" max="14338" width="15.109375" style="22" customWidth="1"/>
    <col min="14339" max="14339" width="8" style="22" customWidth="1"/>
    <col min="14340" max="14340" width="6.33203125" style="22" bestFit="1" customWidth="1"/>
    <col min="14341" max="14341" width="6.33203125" style="22" customWidth="1"/>
    <col min="14342" max="14343" width="6.33203125" style="22" bestFit="1" customWidth="1"/>
    <col min="14344" max="14344" width="7.33203125" style="22" bestFit="1" customWidth="1"/>
    <col min="14345" max="14345" width="7.33203125" style="22" customWidth="1"/>
    <col min="14346" max="14346" width="7.33203125" style="22" bestFit="1" customWidth="1"/>
    <col min="14347" max="14347" width="4.109375" style="22" bestFit="1" customWidth="1"/>
    <col min="14348" max="14348" width="9.33203125" style="22" customWidth="1"/>
    <col min="14349" max="14349" width="4.88671875" style="22" bestFit="1" customWidth="1"/>
    <col min="14350" max="14350" width="8.33203125" style="22" bestFit="1" customWidth="1"/>
    <col min="14351" max="14351" width="11.6640625" style="22" customWidth="1"/>
    <col min="14352" max="14352" width="9" style="22" bestFit="1" customWidth="1"/>
    <col min="14353" max="14593" width="8.88671875" style="22"/>
    <col min="14594" max="14594" width="15.109375" style="22" customWidth="1"/>
    <col min="14595" max="14595" width="8" style="22" customWidth="1"/>
    <col min="14596" max="14596" width="6.33203125" style="22" bestFit="1" customWidth="1"/>
    <col min="14597" max="14597" width="6.33203125" style="22" customWidth="1"/>
    <col min="14598" max="14599" width="6.33203125" style="22" bestFit="1" customWidth="1"/>
    <col min="14600" max="14600" width="7.33203125" style="22" bestFit="1" customWidth="1"/>
    <col min="14601" max="14601" width="7.33203125" style="22" customWidth="1"/>
    <col min="14602" max="14602" width="7.33203125" style="22" bestFit="1" customWidth="1"/>
    <col min="14603" max="14603" width="4.109375" style="22" bestFit="1" customWidth="1"/>
    <col min="14604" max="14604" width="9.33203125" style="22" customWidth="1"/>
    <col min="14605" max="14605" width="4.88671875" style="22" bestFit="1" customWidth="1"/>
    <col min="14606" max="14606" width="8.33203125" style="22" bestFit="1" customWidth="1"/>
    <col min="14607" max="14607" width="11.6640625" style="22" customWidth="1"/>
    <col min="14608" max="14608" width="9" style="22" bestFit="1" customWidth="1"/>
    <col min="14609" max="14849" width="8.88671875" style="22"/>
    <col min="14850" max="14850" width="15.109375" style="22" customWidth="1"/>
    <col min="14851" max="14851" width="8" style="22" customWidth="1"/>
    <col min="14852" max="14852" width="6.33203125" style="22" bestFit="1" customWidth="1"/>
    <col min="14853" max="14853" width="6.33203125" style="22" customWidth="1"/>
    <col min="14854" max="14855" width="6.33203125" style="22" bestFit="1" customWidth="1"/>
    <col min="14856" max="14856" width="7.33203125" style="22" bestFit="1" customWidth="1"/>
    <col min="14857" max="14857" width="7.33203125" style="22" customWidth="1"/>
    <col min="14858" max="14858" width="7.33203125" style="22" bestFit="1" customWidth="1"/>
    <col min="14859" max="14859" width="4.109375" style="22" bestFit="1" customWidth="1"/>
    <col min="14860" max="14860" width="9.33203125" style="22" customWidth="1"/>
    <col min="14861" max="14861" width="4.88671875" style="22" bestFit="1" customWidth="1"/>
    <col min="14862" max="14862" width="8.33203125" style="22" bestFit="1" customWidth="1"/>
    <col min="14863" max="14863" width="11.6640625" style="22" customWidth="1"/>
    <col min="14864" max="14864" width="9" style="22" bestFit="1" customWidth="1"/>
    <col min="14865" max="15105" width="8.88671875" style="22"/>
    <col min="15106" max="15106" width="15.109375" style="22" customWidth="1"/>
    <col min="15107" max="15107" width="8" style="22" customWidth="1"/>
    <col min="15108" max="15108" width="6.33203125" style="22" bestFit="1" customWidth="1"/>
    <col min="15109" max="15109" width="6.33203125" style="22" customWidth="1"/>
    <col min="15110" max="15111" width="6.33203125" style="22" bestFit="1" customWidth="1"/>
    <col min="15112" max="15112" width="7.33203125" style="22" bestFit="1" customWidth="1"/>
    <col min="15113" max="15113" width="7.33203125" style="22" customWidth="1"/>
    <col min="15114" max="15114" width="7.33203125" style="22" bestFit="1" customWidth="1"/>
    <col min="15115" max="15115" width="4.109375" style="22" bestFit="1" customWidth="1"/>
    <col min="15116" max="15116" width="9.33203125" style="22" customWidth="1"/>
    <col min="15117" max="15117" width="4.88671875" style="22" bestFit="1" customWidth="1"/>
    <col min="15118" max="15118" width="8.33203125" style="22" bestFit="1" customWidth="1"/>
    <col min="15119" max="15119" width="11.6640625" style="22" customWidth="1"/>
    <col min="15120" max="15120" width="9" style="22" bestFit="1" customWidth="1"/>
    <col min="15121" max="15361" width="8.88671875" style="22"/>
    <col min="15362" max="15362" width="15.109375" style="22" customWidth="1"/>
    <col min="15363" max="15363" width="8" style="22" customWidth="1"/>
    <col min="15364" max="15364" width="6.33203125" style="22" bestFit="1" customWidth="1"/>
    <col min="15365" max="15365" width="6.33203125" style="22" customWidth="1"/>
    <col min="15366" max="15367" width="6.33203125" style="22" bestFit="1" customWidth="1"/>
    <col min="15368" max="15368" width="7.33203125" style="22" bestFit="1" customWidth="1"/>
    <col min="15369" max="15369" width="7.33203125" style="22" customWidth="1"/>
    <col min="15370" max="15370" width="7.33203125" style="22" bestFit="1" customWidth="1"/>
    <col min="15371" max="15371" width="4.109375" style="22" bestFit="1" customWidth="1"/>
    <col min="15372" max="15372" width="9.33203125" style="22" customWidth="1"/>
    <col min="15373" max="15373" width="4.88671875" style="22" bestFit="1" customWidth="1"/>
    <col min="15374" max="15374" width="8.33203125" style="22" bestFit="1" customWidth="1"/>
    <col min="15375" max="15375" width="11.6640625" style="22" customWidth="1"/>
    <col min="15376" max="15376" width="9" style="22" bestFit="1" customWidth="1"/>
    <col min="15377" max="15617" width="8.88671875" style="22"/>
    <col min="15618" max="15618" width="15.109375" style="22" customWidth="1"/>
    <col min="15619" max="15619" width="8" style="22" customWidth="1"/>
    <col min="15620" max="15620" width="6.33203125" style="22" bestFit="1" customWidth="1"/>
    <col min="15621" max="15621" width="6.33203125" style="22" customWidth="1"/>
    <col min="15622" max="15623" width="6.33203125" style="22" bestFit="1" customWidth="1"/>
    <col min="15624" max="15624" width="7.33203125" style="22" bestFit="1" customWidth="1"/>
    <col min="15625" max="15625" width="7.33203125" style="22" customWidth="1"/>
    <col min="15626" max="15626" width="7.33203125" style="22" bestFit="1" customWidth="1"/>
    <col min="15627" max="15627" width="4.109375" style="22" bestFit="1" customWidth="1"/>
    <col min="15628" max="15628" width="9.33203125" style="22" customWidth="1"/>
    <col min="15629" max="15629" width="4.88671875" style="22" bestFit="1" customWidth="1"/>
    <col min="15630" max="15630" width="8.33203125" style="22" bestFit="1" customWidth="1"/>
    <col min="15631" max="15631" width="11.6640625" style="22" customWidth="1"/>
    <col min="15632" max="15632" width="9" style="22" bestFit="1" customWidth="1"/>
    <col min="15633" max="15873" width="8.88671875" style="22"/>
    <col min="15874" max="15874" width="15.109375" style="22" customWidth="1"/>
    <col min="15875" max="15875" width="8" style="22" customWidth="1"/>
    <col min="15876" max="15876" width="6.33203125" style="22" bestFit="1" customWidth="1"/>
    <col min="15877" max="15877" width="6.33203125" style="22" customWidth="1"/>
    <col min="15878" max="15879" width="6.33203125" style="22" bestFit="1" customWidth="1"/>
    <col min="15880" max="15880" width="7.33203125" style="22" bestFit="1" customWidth="1"/>
    <col min="15881" max="15881" width="7.33203125" style="22" customWidth="1"/>
    <col min="15882" max="15882" width="7.33203125" style="22" bestFit="1" customWidth="1"/>
    <col min="15883" max="15883" width="4.109375" style="22" bestFit="1" customWidth="1"/>
    <col min="15884" max="15884" width="9.33203125" style="22" customWidth="1"/>
    <col min="15885" max="15885" width="4.88671875" style="22" bestFit="1" customWidth="1"/>
    <col min="15886" max="15886" width="8.33203125" style="22" bestFit="1" customWidth="1"/>
    <col min="15887" max="15887" width="11.6640625" style="22" customWidth="1"/>
    <col min="15888" max="15888" width="9" style="22" bestFit="1" customWidth="1"/>
    <col min="15889" max="16129" width="8.88671875" style="22"/>
    <col min="16130" max="16130" width="15.109375" style="22" customWidth="1"/>
    <col min="16131" max="16131" width="8" style="22" customWidth="1"/>
    <col min="16132" max="16132" width="6.33203125" style="22" bestFit="1" customWidth="1"/>
    <col min="16133" max="16133" width="6.33203125" style="22" customWidth="1"/>
    <col min="16134" max="16135" width="6.33203125" style="22" bestFit="1" customWidth="1"/>
    <col min="16136" max="16136" width="7.33203125" style="22" bestFit="1" customWidth="1"/>
    <col min="16137" max="16137" width="7.33203125" style="22" customWidth="1"/>
    <col min="16138" max="16138" width="7.33203125" style="22" bestFit="1" customWidth="1"/>
    <col min="16139" max="16139" width="4.109375" style="22" bestFit="1" customWidth="1"/>
    <col min="16140" max="16140" width="9.33203125" style="22" customWidth="1"/>
    <col min="16141" max="16141" width="4.88671875" style="22" bestFit="1" customWidth="1"/>
    <col min="16142" max="16142" width="8.33203125" style="22" bestFit="1" customWidth="1"/>
    <col min="16143" max="16143" width="11.6640625" style="22" customWidth="1"/>
    <col min="16144" max="16144" width="9" style="22" bestFit="1" customWidth="1"/>
    <col min="16145" max="16384" width="8.88671875" style="22"/>
  </cols>
  <sheetData>
    <row r="1" spans="1:28" s="29" customFormat="1" ht="31.2" customHeight="1" thickBot="1" x14ac:dyDescent="0.4">
      <c r="A1" s="71" t="s">
        <v>49</v>
      </c>
      <c r="Z1" s="219" t="s">
        <v>161</v>
      </c>
      <c r="AA1" s="220">
        <v>40308</v>
      </c>
      <c r="AB1" s="221">
        <v>1</v>
      </c>
    </row>
    <row r="2" spans="1:28" s="17" customFormat="1" ht="42" thickBot="1" x14ac:dyDescent="0.35">
      <c r="A2" s="48" t="s">
        <v>0</v>
      </c>
      <c r="B2" s="49" t="s">
        <v>3</v>
      </c>
      <c r="C2" s="50" t="s">
        <v>30</v>
      </c>
      <c r="D2" s="50" t="s">
        <v>31</v>
      </c>
      <c r="E2" s="51" t="s">
        <v>15</v>
      </c>
      <c r="F2" s="50" t="s">
        <v>32</v>
      </c>
      <c r="G2" s="50" t="s">
        <v>33</v>
      </c>
      <c r="H2" s="50" t="s">
        <v>34</v>
      </c>
      <c r="I2" s="51" t="s">
        <v>16</v>
      </c>
      <c r="J2" s="50" t="s">
        <v>19</v>
      </c>
      <c r="K2" s="50" t="s">
        <v>20</v>
      </c>
      <c r="L2" s="51" t="s">
        <v>21</v>
      </c>
      <c r="M2" s="52" t="s">
        <v>7</v>
      </c>
      <c r="N2" s="53" t="s">
        <v>9</v>
      </c>
      <c r="O2" s="54" t="s">
        <v>8</v>
      </c>
      <c r="R2" s="18"/>
      <c r="S2" s="19"/>
      <c r="Z2" s="219" t="s">
        <v>161</v>
      </c>
      <c r="AA2" s="220">
        <v>40309</v>
      </c>
      <c r="AB2" s="221">
        <v>2</v>
      </c>
    </row>
    <row r="3" spans="1:28" x14ac:dyDescent="0.3">
      <c r="A3" s="68">
        <v>40411</v>
      </c>
      <c r="B3" s="68"/>
      <c r="C3" s="59">
        <v>2</v>
      </c>
      <c r="D3" s="59">
        <v>3</v>
      </c>
      <c r="E3" s="58">
        <f>SUM(C3:D3)</f>
        <v>5</v>
      </c>
      <c r="F3" s="59">
        <v>0</v>
      </c>
      <c r="G3" s="59">
        <v>0</v>
      </c>
      <c r="H3" s="59">
        <v>0</v>
      </c>
      <c r="I3" s="58">
        <f>SUM(F3:H3)</f>
        <v>0</v>
      </c>
      <c r="J3" s="59">
        <v>0</v>
      </c>
      <c r="K3" s="59">
        <v>0</v>
      </c>
      <c r="L3" s="58">
        <f>SUM(J3:K3)</f>
        <v>0</v>
      </c>
      <c r="M3" s="60">
        <f>SUM(L3,I3,E3)</f>
        <v>5</v>
      </c>
      <c r="N3" s="58">
        <v>0</v>
      </c>
      <c r="O3" s="69">
        <f>M3-N3</f>
        <v>5</v>
      </c>
      <c r="S3" s="23"/>
      <c r="T3" s="24"/>
      <c r="Z3" s="219" t="s">
        <v>161</v>
      </c>
      <c r="AA3" s="220">
        <v>40311</v>
      </c>
      <c r="AB3" s="221">
        <v>6</v>
      </c>
    </row>
    <row r="4" spans="1:28" x14ac:dyDescent="0.3">
      <c r="A4" s="20">
        <v>40412</v>
      </c>
      <c r="B4" s="20"/>
      <c r="C4" s="13">
        <v>3</v>
      </c>
      <c r="D4" s="13">
        <v>2</v>
      </c>
      <c r="E4" s="8">
        <f t="shared" ref="E4:E8" si="0">SUM(C4:D4)</f>
        <v>5</v>
      </c>
      <c r="F4" s="13">
        <v>0</v>
      </c>
      <c r="G4" s="13">
        <v>0</v>
      </c>
      <c r="H4" s="13">
        <v>0</v>
      </c>
      <c r="I4" s="8">
        <f t="shared" ref="I4:I8" si="1">SUM(F4:H4)</f>
        <v>0</v>
      </c>
      <c r="J4" s="13">
        <v>0</v>
      </c>
      <c r="K4" s="13">
        <v>0</v>
      </c>
      <c r="L4" s="8">
        <f t="shared" ref="L4:L8" si="2">SUM(J4:K4)</f>
        <v>0</v>
      </c>
      <c r="M4" s="10">
        <f t="shared" ref="M4:M8" si="3">SUM(L4,I4,E4)</f>
        <v>5</v>
      </c>
      <c r="N4" s="8">
        <v>0</v>
      </c>
      <c r="O4" s="21">
        <f>M4+O3-N4</f>
        <v>10</v>
      </c>
      <c r="S4" s="24"/>
      <c r="T4" s="24"/>
      <c r="Z4" s="219" t="s">
        <v>161</v>
      </c>
      <c r="AA4" s="220">
        <v>40312</v>
      </c>
      <c r="AB4" s="221">
        <v>2</v>
      </c>
    </row>
    <row r="5" spans="1:28" x14ac:dyDescent="0.3">
      <c r="A5" s="20">
        <v>40418</v>
      </c>
      <c r="B5" s="20"/>
      <c r="C5" s="13">
        <v>2</v>
      </c>
      <c r="D5" s="13">
        <v>1</v>
      </c>
      <c r="E5" s="8">
        <f t="shared" si="0"/>
        <v>3</v>
      </c>
      <c r="F5" s="13">
        <v>0</v>
      </c>
      <c r="G5" s="13">
        <v>0</v>
      </c>
      <c r="H5" s="13">
        <v>0</v>
      </c>
      <c r="I5" s="8">
        <f t="shared" si="1"/>
        <v>0</v>
      </c>
      <c r="J5" s="13">
        <v>0</v>
      </c>
      <c r="K5" s="13">
        <v>0</v>
      </c>
      <c r="L5" s="8">
        <f t="shared" si="2"/>
        <v>0</v>
      </c>
      <c r="M5" s="10">
        <f t="shared" si="3"/>
        <v>3</v>
      </c>
      <c r="N5" s="8">
        <v>0</v>
      </c>
      <c r="O5" s="21">
        <f t="shared" ref="O5:O8" si="4">M5+O4-N5</f>
        <v>13</v>
      </c>
      <c r="Z5" s="219" t="s">
        <v>161</v>
      </c>
      <c r="AA5" s="220">
        <v>40314</v>
      </c>
      <c r="AB5" s="221">
        <v>1</v>
      </c>
    </row>
    <row r="6" spans="1:28" x14ac:dyDescent="0.3">
      <c r="A6" s="20">
        <v>40419</v>
      </c>
      <c r="B6" s="20"/>
      <c r="C6" s="13">
        <v>1</v>
      </c>
      <c r="D6" s="13">
        <v>2</v>
      </c>
      <c r="E6" s="8">
        <f t="shared" si="0"/>
        <v>3</v>
      </c>
      <c r="F6" s="13">
        <v>0</v>
      </c>
      <c r="G6" s="13">
        <v>0</v>
      </c>
      <c r="H6" s="13">
        <v>0</v>
      </c>
      <c r="I6" s="8">
        <f t="shared" si="1"/>
        <v>0</v>
      </c>
      <c r="J6" s="13">
        <v>0</v>
      </c>
      <c r="K6" s="13">
        <v>0</v>
      </c>
      <c r="L6" s="8">
        <f t="shared" si="2"/>
        <v>0</v>
      </c>
      <c r="M6" s="10">
        <f t="shared" si="3"/>
        <v>3</v>
      </c>
      <c r="N6" s="8">
        <v>0</v>
      </c>
      <c r="O6" s="21">
        <f t="shared" si="4"/>
        <v>16</v>
      </c>
      <c r="Z6" s="219" t="s">
        <v>161</v>
      </c>
      <c r="AA6" s="220">
        <v>40315</v>
      </c>
      <c r="AB6" s="221">
        <v>1</v>
      </c>
    </row>
    <row r="7" spans="1:28" x14ac:dyDescent="0.3">
      <c r="A7" s="20">
        <v>40425</v>
      </c>
      <c r="B7" s="20"/>
      <c r="C7" s="13">
        <v>2</v>
      </c>
      <c r="D7" s="13">
        <v>1</v>
      </c>
      <c r="E7" s="8">
        <f t="shared" si="0"/>
        <v>3</v>
      </c>
      <c r="F7" s="13">
        <v>0</v>
      </c>
      <c r="G7" s="13">
        <v>0</v>
      </c>
      <c r="H7" s="13">
        <v>0</v>
      </c>
      <c r="I7" s="8">
        <f t="shared" si="1"/>
        <v>0</v>
      </c>
      <c r="J7" s="13">
        <v>0</v>
      </c>
      <c r="K7" s="13">
        <v>0</v>
      </c>
      <c r="L7" s="8">
        <f t="shared" si="2"/>
        <v>0</v>
      </c>
      <c r="M7" s="10">
        <f t="shared" si="3"/>
        <v>3</v>
      </c>
      <c r="N7" s="8">
        <v>0</v>
      </c>
      <c r="O7" s="21">
        <f t="shared" si="4"/>
        <v>19</v>
      </c>
      <c r="Z7" s="219" t="s">
        <v>161</v>
      </c>
      <c r="AA7" s="220">
        <v>40317</v>
      </c>
      <c r="AB7" s="221">
        <v>1</v>
      </c>
    </row>
    <row r="8" spans="1:28" x14ac:dyDescent="0.3">
      <c r="A8" s="20">
        <v>40426</v>
      </c>
      <c r="B8" s="20"/>
      <c r="C8" s="13">
        <v>1</v>
      </c>
      <c r="D8" s="13">
        <v>2</v>
      </c>
      <c r="E8" s="8">
        <f t="shared" si="0"/>
        <v>3</v>
      </c>
      <c r="F8" s="13">
        <v>0</v>
      </c>
      <c r="G8" s="13">
        <v>0</v>
      </c>
      <c r="H8" s="13">
        <v>0</v>
      </c>
      <c r="I8" s="8">
        <f t="shared" si="1"/>
        <v>0</v>
      </c>
      <c r="J8" s="13">
        <v>0</v>
      </c>
      <c r="K8" s="13">
        <v>0</v>
      </c>
      <c r="L8" s="8">
        <f t="shared" si="2"/>
        <v>0</v>
      </c>
      <c r="M8" s="10">
        <f t="shared" si="3"/>
        <v>3</v>
      </c>
      <c r="N8" s="8">
        <v>0</v>
      </c>
      <c r="O8" s="21">
        <f t="shared" si="4"/>
        <v>22</v>
      </c>
      <c r="Z8" s="219" t="s">
        <v>161</v>
      </c>
      <c r="AA8" s="220">
        <v>40318</v>
      </c>
      <c r="AB8" s="221">
        <v>1</v>
      </c>
    </row>
    <row r="9" spans="1:28" ht="14.4" thickBot="1" x14ac:dyDescent="0.35">
      <c r="A9" s="72" t="s">
        <v>14</v>
      </c>
      <c r="B9" s="72"/>
      <c r="C9" s="73" t="s">
        <v>13</v>
      </c>
      <c r="D9" s="73" t="s">
        <v>13</v>
      </c>
      <c r="E9" s="74" t="s">
        <v>13</v>
      </c>
      <c r="F9" s="73" t="s">
        <v>13</v>
      </c>
      <c r="G9" s="73" t="s">
        <v>13</v>
      </c>
      <c r="H9" s="73" t="s">
        <v>13</v>
      </c>
      <c r="I9" s="74" t="s">
        <v>13</v>
      </c>
      <c r="J9" s="73" t="s">
        <v>13</v>
      </c>
      <c r="K9" s="73" t="s">
        <v>13</v>
      </c>
      <c r="L9" s="74" t="s">
        <v>13</v>
      </c>
      <c r="M9" s="75">
        <v>0</v>
      </c>
      <c r="N9" s="74">
        <v>3</v>
      </c>
      <c r="O9" s="76">
        <f>M9+O8-N9</f>
        <v>19</v>
      </c>
      <c r="Z9" s="219" t="s">
        <v>161</v>
      </c>
      <c r="AA9" s="220">
        <v>40321</v>
      </c>
      <c r="AB9" s="221">
        <v>5</v>
      </c>
    </row>
    <row r="10" spans="1:28" ht="14.4" thickBot="1" x14ac:dyDescent="0.35">
      <c r="A10" s="77" t="s">
        <v>6</v>
      </c>
      <c r="B10" s="78"/>
      <c r="C10" s="79">
        <f t="shared" ref="C10:M10" si="5">SUM(C3:C8)</f>
        <v>11</v>
      </c>
      <c r="D10" s="79">
        <f t="shared" si="5"/>
        <v>11</v>
      </c>
      <c r="E10" s="80">
        <f t="shared" si="5"/>
        <v>22</v>
      </c>
      <c r="F10" s="79">
        <f t="shared" si="5"/>
        <v>0</v>
      </c>
      <c r="G10" s="79">
        <f t="shared" si="5"/>
        <v>0</v>
      </c>
      <c r="H10" s="79">
        <f t="shared" si="5"/>
        <v>0</v>
      </c>
      <c r="I10" s="80">
        <f t="shared" si="5"/>
        <v>0</v>
      </c>
      <c r="J10" s="79">
        <f t="shared" si="5"/>
        <v>0</v>
      </c>
      <c r="K10" s="79">
        <f t="shared" si="5"/>
        <v>0</v>
      </c>
      <c r="L10" s="80">
        <f t="shared" si="5"/>
        <v>0</v>
      </c>
      <c r="M10" s="81">
        <f t="shared" si="5"/>
        <v>22</v>
      </c>
      <c r="N10" s="80">
        <f>SUM(N3:N9)</f>
        <v>3</v>
      </c>
      <c r="O10" s="82"/>
      <c r="Z10" s="219" t="s">
        <v>161</v>
      </c>
      <c r="AA10" s="220">
        <v>40328</v>
      </c>
      <c r="AB10" s="221">
        <v>1</v>
      </c>
    </row>
    <row r="11" spans="1:28" x14ac:dyDescent="0.3">
      <c r="A11" s="25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Z11" s="219" t="s">
        <v>161</v>
      </c>
      <c r="AA11" s="220">
        <v>40331</v>
      </c>
      <c r="AB11" s="221">
        <v>1</v>
      </c>
    </row>
    <row r="12" spans="1:28" x14ac:dyDescent="0.3">
      <c r="A12" s="27" t="s">
        <v>18</v>
      </c>
      <c r="B12" s="2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O12" s="14" t="s">
        <v>23</v>
      </c>
      <c r="Z12" s="219" t="s">
        <v>161</v>
      </c>
      <c r="AA12" s="220">
        <v>40335</v>
      </c>
      <c r="AB12" s="221">
        <v>1</v>
      </c>
    </row>
    <row r="13" spans="1:28" x14ac:dyDescent="0.3">
      <c r="A13" s="28" t="s">
        <v>27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O13" s="14" t="s">
        <v>22</v>
      </c>
      <c r="Z13" s="219" t="s">
        <v>161</v>
      </c>
      <c r="AA13" s="220">
        <v>40336</v>
      </c>
      <c r="AB13" s="221">
        <v>2</v>
      </c>
    </row>
    <row r="14" spans="1:28" x14ac:dyDescent="0.3">
      <c r="A14" s="28" t="s">
        <v>28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P14" s="14"/>
      <c r="Q14" s="15">
        <f>(N10-N9)/M10*100</f>
        <v>0</v>
      </c>
      <c r="Z14" s="219" t="s">
        <v>161</v>
      </c>
      <c r="AA14" s="220">
        <v>40337</v>
      </c>
      <c r="AB14" s="221">
        <v>1</v>
      </c>
    </row>
    <row r="15" spans="1:28" x14ac:dyDescent="0.3">
      <c r="A15" s="28" t="s">
        <v>29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P15" s="3"/>
      <c r="Q15" s="15">
        <f>(N10)/M10*100</f>
        <v>13.636363636363635</v>
      </c>
      <c r="Z15" s="219" t="s">
        <v>161</v>
      </c>
      <c r="AA15" s="220">
        <v>40339</v>
      </c>
      <c r="AB15" s="221">
        <v>1</v>
      </c>
    </row>
    <row r="16" spans="1:28" x14ac:dyDescent="0.3">
      <c r="Z16" s="219" t="s">
        <v>161</v>
      </c>
      <c r="AA16" s="220">
        <v>40340</v>
      </c>
      <c r="AB16" s="221">
        <v>1</v>
      </c>
    </row>
    <row r="17" spans="26:28" x14ac:dyDescent="0.3">
      <c r="Z17" s="219" t="s">
        <v>161</v>
      </c>
      <c r="AA17" s="220">
        <v>40341</v>
      </c>
      <c r="AB17" s="221">
        <v>1</v>
      </c>
    </row>
    <row r="18" spans="26:28" x14ac:dyDescent="0.3">
      <c r="Z18" s="219" t="s">
        <v>161</v>
      </c>
      <c r="AA18" s="220">
        <v>40342</v>
      </c>
      <c r="AB18" s="221">
        <v>4</v>
      </c>
    </row>
    <row r="19" spans="26:28" x14ac:dyDescent="0.3">
      <c r="Z19" s="219" t="s">
        <v>161</v>
      </c>
      <c r="AA19" s="220">
        <v>40343</v>
      </c>
      <c r="AB19" s="221">
        <v>1</v>
      </c>
    </row>
    <row r="20" spans="26:28" x14ac:dyDescent="0.3">
      <c r="Z20" s="219" t="s">
        <v>161</v>
      </c>
      <c r="AA20" s="220">
        <v>40344</v>
      </c>
      <c r="AB20" s="221">
        <v>1</v>
      </c>
    </row>
    <row r="21" spans="26:28" x14ac:dyDescent="0.3">
      <c r="Z21" s="219" t="s">
        <v>161</v>
      </c>
      <c r="AA21" s="220">
        <v>40345</v>
      </c>
      <c r="AB21" s="221">
        <v>1</v>
      </c>
    </row>
    <row r="22" spans="26:28" x14ac:dyDescent="0.3">
      <c r="Z22" s="219" t="s">
        <v>161</v>
      </c>
      <c r="AA22" s="220">
        <v>40351</v>
      </c>
      <c r="AB22" s="221">
        <v>1</v>
      </c>
    </row>
    <row r="23" spans="26:28" x14ac:dyDescent="0.3">
      <c r="Z23" s="219" t="s">
        <v>161</v>
      </c>
      <c r="AA23" s="220">
        <v>40352</v>
      </c>
      <c r="AB23" s="221">
        <v>1</v>
      </c>
    </row>
    <row r="24" spans="26:28" x14ac:dyDescent="0.3">
      <c r="Z24" s="219" t="s">
        <v>161</v>
      </c>
      <c r="AA24" s="220">
        <v>40353</v>
      </c>
      <c r="AB24" s="221">
        <v>1</v>
      </c>
    </row>
    <row r="25" spans="26:28" x14ac:dyDescent="0.3">
      <c r="Z25" s="219" t="s">
        <v>161</v>
      </c>
      <c r="AA25" s="220">
        <v>40354</v>
      </c>
      <c r="AB25" s="221">
        <v>1</v>
      </c>
    </row>
    <row r="26" spans="26:28" x14ac:dyDescent="0.3">
      <c r="Z26" s="219" t="s">
        <v>161</v>
      </c>
      <c r="AA26" s="220">
        <v>40355</v>
      </c>
      <c r="AB26" s="221">
        <v>4</v>
      </c>
    </row>
    <row r="27" spans="26:28" x14ac:dyDescent="0.3">
      <c r="Z27" s="219" t="s">
        <v>161</v>
      </c>
      <c r="AA27" s="220">
        <v>40356</v>
      </c>
      <c r="AB27" s="221">
        <v>1</v>
      </c>
    </row>
    <row r="28" spans="26:28" x14ac:dyDescent="0.3">
      <c r="Z28" s="219" t="s">
        <v>161</v>
      </c>
      <c r="AA28" s="220">
        <v>40358</v>
      </c>
      <c r="AB28" s="221">
        <v>1</v>
      </c>
    </row>
    <row r="29" spans="26:28" x14ac:dyDescent="0.3">
      <c r="Z29" s="219" t="s">
        <v>161</v>
      </c>
      <c r="AA29" s="220">
        <v>40359</v>
      </c>
      <c r="AB29" s="221">
        <v>8</v>
      </c>
    </row>
    <row r="30" spans="26:28" x14ac:dyDescent="0.3">
      <c r="Z30" s="219" t="s">
        <v>161</v>
      </c>
      <c r="AA30" s="220">
        <v>40360</v>
      </c>
      <c r="AB30" s="221">
        <v>3</v>
      </c>
    </row>
    <row r="31" spans="26:28" x14ac:dyDescent="0.3">
      <c r="Z31" s="219" t="s">
        <v>161</v>
      </c>
      <c r="AA31" s="220">
        <v>40361</v>
      </c>
      <c r="AB31" s="221">
        <v>10</v>
      </c>
    </row>
    <row r="32" spans="26:28" x14ac:dyDescent="0.3">
      <c r="Z32" s="219" t="s">
        <v>161</v>
      </c>
      <c r="AA32" s="220">
        <v>40362</v>
      </c>
      <c r="AB32" s="221">
        <v>6</v>
      </c>
    </row>
    <row r="33" spans="26:28" x14ac:dyDescent="0.3">
      <c r="Z33" s="219" t="s">
        <v>161</v>
      </c>
      <c r="AA33" s="220">
        <v>40363</v>
      </c>
      <c r="AB33" s="221">
        <v>6</v>
      </c>
    </row>
    <row r="34" spans="26:28" x14ac:dyDescent="0.3">
      <c r="Z34" s="219" t="s">
        <v>161</v>
      </c>
      <c r="AA34" s="220">
        <v>40364</v>
      </c>
      <c r="AB34" s="221">
        <v>12</v>
      </c>
    </row>
    <row r="35" spans="26:28" x14ac:dyDescent="0.3">
      <c r="Z35" s="219" t="s">
        <v>161</v>
      </c>
      <c r="AA35" s="220">
        <v>40365</v>
      </c>
      <c r="AB35" s="221">
        <v>14</v>
      </c>
    </row>
    <row r="36" spans="26:28" x14ac:dyDescent="0.3">
      <c r="Z36" s="219" t="s">
        <v>161</v>
      </c>
      <c r="AA36" s="220">
        <v>40366</v>
      </c>
      <c r="AB36" s="221">
        <v>8</v>
      </c>
    </row>
    <row r="37" spans="26:28" x14ac:dyDescent="0.3">
      <c r="Z37" s="219" t="s">
        <v>161</v>
      </c>
      <c r="AA37" s="220">
        <v>40367</v>
      </c>
      <c r="AB37" s="221">
        <v>27</v>
      </c>
    </row>
    <row r="38" spans="26:28" x14ac:dyDescent="0.3">
      <c r="Z38" s="219" t="s">
        <v>161</v>
      </c>
      <c r="AA38" s="220">
        <v>40368</v>
      </c>
      <c r="AB38" s="221">
        <v>18</v>
      </c>
    </row>
    <row r="39" spans="26:28" x14ac:dyDescent="0.3">
      <c r="Z39" s="219" t="s">
        <v>161</v>
      </c>
      <c r="AA39" s="220">
        <v>40369</v>
      </c>
      <c r="AB39" s="221">
        <v>24</v>
      </c>
    </row>
    <row r="40" spans="26:28" x14ac:dyDescent="0.3">
      <c r="Z40" s="219" t="s">
        <v>161</v>
      </c>
      <c r="AA40" s="220">
        <v>40370</v>
      </c>
      <c r="AB40" s="221">
        <v>21</v>
      </c>
    </row>
    <row r="41" spans="26:28" x14ac:dyDescent="0.3">
      <c r="Z41" s="219" t="s">
        <v>161</v>
      </c>
      <c r="AA41" s="220">
        <v>40371</v>
      </c>
      <c r="AB41" s="221">
        <v>12</v>
      </c>
    </row>
    <row r="42" spans="26:28" x14ac:dyDescent="0.3">
      <c r="Z42" s="219" t="s">
        <v>161</v>
      </c>
      <c r="AA42" s="220">
        <v>40372</v>
      </c>
      <c r="AB42" s="221">
        <v>10</v>
      </c>
    </row>
    <row r="43" spans="26:28" x14ac:dyDescent="0.3">
      <c r="Z43" s="219" t="s">
        <v>161</v>
      </c>
      <c r="AA43" s="220">
        <v>40373</v>
      </c>
      <c r="AB43" s="221">
        <v>26</v>
      </c>
    </row>
    <row r="44" spans="26:28" x14ac:dyDescent="0.3">
      <c r="Z44" s="219" t="s">
        <v>161</v>
      </c>
      <c r="AA44" s="220">
        <v>40374</v>
      </c>
      <c r="AB44" s="221">
        <v>15</v>
      </c>
    </row>
    <row r="45" spans="26:28" x14ac:dyDescent="0.3">
      <c r="Z45" s="219" t="s">
        <v>161</v>
      </c>
      <c r="AA45" s="220">
        <v>40375</v>
      </c>
      <c r="AB45" s="221">
        <v>33</v>
      </c>
    </row>
    <row r="46" spans="26:28" x14ac:dyDescent="0.3">
      <c r="Z46" s="219" t="s">
        <v>161</v>
      </c>
      <c r="AA46" s="220">
        <v>40376</v>
      </c>
      <c r="AB46" s="221">
        <v>37</v>
      </c>
    </row>
    <row r="47" spans="26:28" x14ac:dyDescent="0.3">
      <c r="Z47" s="219" t="s">
        <v>161</v>
      </c>
      <c r="AA47" s="220">
        <v>40377</v>
      </c>
      <c r="AB47" s="221">
        <v>41</v>
      </c>
    </row>
    <row r="48" spans="26:28" x14ac:dyDescent="0.3">
      <c r="Z48" s="219" t="s">
        <v>161</v>
      </c>
      <c r="AA48" s="220">
        <v>40378</v>
      </c>
      <c r="AB48" s="221">
        <v>15</v>
      </c>
    </row>
    <row r="49" spans="26:28" x14ac:dyDescent="0.3">
      <c r="Z49" s="219" t="s">
        <v>161</v>
      </c>
      <c r="AA49" s="220">
        <v>40379</v>
      </c>
      <c r="AB49" s="221">
        <v>23</v>
      </c>
    </row>
    <row r="50" spans="26:28" x14ac:dyDescent="0.3">
      <c r="Z50" s="219" t="s">
        <v>161</v>
      </c>
      <c r="AA50" s="220">
        <v>40380</v>
      </c>
      <c r="AB50" s="221">
        <v>21</v>
      </c>
    </row>
    <row r="51" spans="26:28" x14ac:dyDescent="0.3">
      <c r="Z51" s="219" t="s">
        <v>161</v>
      </c>
      <c r="AA51" s="220">
        <v>40381</v>
      </c>
      <c r="AB51" s="221">
        <v>37</v>
      </c>
    </row>
    <row r="52" spans="26:28" x14ac:dyDescent="0.3">
      <c r="Z52" s="219" t="s">
        <v>161</v>
      </c>
      <c r="AA52" s="220">
        <v>40382</v>
      </c>
      <c r="AB52" s="221">
        <v>30</v>
      </c>
    </row>
    <row r="53" spans="26:28" x14ac:dyDescent="0.3">
      <c r="Z53" s="219" t="s">
        <v>161</v>
      </c>
      <c r="AA53" s="220">
        <v>40383</v>
      </c>
      <c r="AB53" s="221">
        <v>33</v>
      </c>
    </row>
    <row r="54" spans="26:28" x14ac:dyDescent="0.3">
      <c r="Z54" s="219" t="s">
        <v>161</v>
      </c>
      <c r="AA54" s="220">
        <v>40384</v>
      </c>
      <c r="AB54" s="221">
        <v>20</v>
      </c>
    </row>
    <row r="55" spans="26:28" x14ac:dyDescent="0.3">
      <c r="Z55" s="219" t="s">
        <v>161</v>
      </c>
      <c r="AA55" s="220">
        <v>40385</v>
      </c>
      <c r="AB55" s="221">
        <v>41</v>
      </c>
    </row>
    <row r="56" spans="26:28" x14ac:dyDescent="0.3">
      <c r="Z56" s="219" t="s">
        <v>161</v>
      </c>
      <c r="AA56" s="220">
        <v>40386</v>
      </c>
      <c r="AB56" s="221">
        <v>22</v>
      </c>
    </row>
    <row r="57" spans="26:28" x14ac:dyDescent="0.3">
      <c r="Z57" s="219" t="s">
        <v>161</v>
      </c>
      <c r="AA57" s="220">
        <v>40387</v>
      </c>
      <c r="AB57" s="221">
        <v>35</v>
      </c>
    </row>
    <row r="58" spans="26:28" x14ac:dyDescent="0.3">
      <c r="Z58" s="219" t="s">
        <v>161</v>
      </c>
      <c r="AA58" s="220">
        <v>40388</v>
      </c>
      <c r="AB58" s="221">
        <v>34</v>
      </c>
    </row>
    <row r="59" spans="26:28" x14ac:dyDescent="0.3">
      <c r="Z59" s="219" t="s">
        <v>161</v>
      </c>
      <c r="AA59" s="220">
        <v>40389</v>
      </c>
      <c r="AB59" s="221">
        <v>38</v>
      </c>
    </row>
    <row r="60" spans="26:28" x14ac:dyDescent="0.3">
      <c r="Z60" s="219" t="s">
        <v>161</v>
      </c>
      <c r="AA60" s="220">
        <v>40390</v>
      </c>
      <c r="AB60" s="221">
        <v>36</v>
      </c>
    </row>
    <row r="61" spans="26:28" x14ac:dyDescent="0.3">
      <c r="Z61" s="219" t="s">
        <v>161</v>
      </c>
      <c r="AA61" s="220">
        <v>40391</v>
      </c>
      <c r="AB61" s="221">
        <v>67</v>
      </c>
    </row>
    <row r="62" spans="26:28" x14ac:dyDescent="0.3">
      <c r="Z62" s="219" t="s">
        <v>161</v>
      </c>
      <c r="AA62" s="220">
        <v>40392</v>
      </c>
      <c r="AB62" s="221">
        <v>50</v>
      </c>
    </row>
    <row r="63" spans="26:28" x14ac:dyDescent="0.3">
      <c r="Z63" s="219" t="s">
        <v>161</v>
      </c>
      <c r="AA63" s="220">
        <v>40393</v>
      </c>
      <c r="AB63" s="221">
        <v>52</v>
      </c>
    </row>
    <row r="64" spans="26:28" x14ac:dyDescent="0.3">
      <c r="Z64" s="219" t="s">
        <v>161</v>
      </c>
      <c r="AA64" s="220">
        <v>40394</v>
      </c>
      <c r="AB64" s="221">
        <v>50</v>
      </c>
    </row>
    <row r="65" spans="26:28" x14ac:dyDescent="0.3">
      <c r="Z65" s="219" t="s">
        <v>161</v>
      </c>
      <c r="AA65" s="220">
        <v>40395</v>
      </c>
      <c r="AB65" s="221">
        <v>41</v>
      </c>
    </row>
    <row r="66" spans="26:28" x14ac:dyDescent="0.3">
      <c r="Z66" s="219" t="s">
        <v>161</v>
      </c>
      <c r="AA66" s="220">
        <v>40396</v>
      </c>
      <c r="AB66" s="221">
        <v>46</v>
      </c>
    </row>
    <row r="67" spans="26:28" x14ac:dyDescent="0.3">
      <c r="Z67" s="219" t="s">
        <v>161</v>
      </c>
      <c r="AA67" s="220">
        <v>40397</v>
      </c>
      <c r="AB67" s="221">
        <v>39</v>
      </c>
    </row>
    <row r="68" spans="26:28" x14ac:dyDescent="0.3">
      <c r="Z68" s="219" t="s">
        <v>161</v>
      </c>
      <c r="AA68" s="220">
        <v>40398</v>
      </c>
      <c r="AB68" s="221">
        <v>56</v>
      </c>
    </row>
    <row r="69" spans="26:28" x14ac:dyDescent="0.3">
      <c r="Z69" s="219" t="s">
        <v>161</v>
      </c>
      <c r="AA69" s="220">
        <v>40399</v>
      </c>
      <c r="AB69" s="221">
        <v>33</v>
      </c>
    </row>
    <row r="70" spans="26:28" x14ac:dyDescent="0.3">
      <c r="Z70" s="219" t="s">
        <v>161</v>
      </c>
      <c r="AA70" s="220">
        <v>40400</v>
      </c>
      <c r="AB70" s="221">
        <v>27</v>
      </c>
    </row>
    <row r="71" spans="26:28" x14ac:dyDescent="0.3">
      <c r="Z71" s="219" t="s">
        <v>161</v>
      </c>
      <c r="AA71" s="220">
        <v>40401</v>
      </c>
      <c r="AB71" s="221">
        <v>30</v>
      </c>
    </row>
    <row r="72" spans="26:28" x14ac:dyDescent="0.3">
      <c r="Z72" s="219" t="s">
        <v>161</v>
      </c>
      <c r="AA72" s="220">
        <v>40402</v>
      </c>
      <c r="AB72" s="221">
        <v>20</v>
      </c>
    </row>
    <row r="73" spans="26:28" x14ac:dyDescent="0.3">
      <c r="Z73" s="219" t="s">
        <v>161</v>
      </c>
      <c r="AA73" s="220">
        <v>40403</v>
      </c>
      <c r="AB73" s="221">
        <v>32</v>
      </c>
    </row>
    <row r="74" spans="26:28" x14ac:dyDescent="0.3">
      <c r="Z74" s="219" t="s">
        <v>161</v>
      </c>
      <c r="AA74" s="220">
        <v>40404</v>
      </c>
      <c r="AB74" s="221">
        <v>19</v>
      </c>
    </row>
    <row r="75" spans="26:28" x14ac:dyDescent="0.3">
      <c r="Z75" s="219" t="s">
        <v>161</v>
      </c>
      <c r="AA75" s="220">
        <v>40405</v>
      </c>
      <c r="AB75" s="221">
        <v>25</v>
      </c>
    </row>
    <row r="76" spans="26:28" x14ac:dyDescent="0.3">
      <c r="Z76" s="219" t="s">
        <v>161</v>
      </c>
      <c r="AA76" s="220">
        <v>40406</v>
      </c>
      <c r="AB76" s="221">
        <v>25</v>
      </c>
    </row>
    <row r="77" spans="26:28" x14ac:dyDescent="0.3">
      <c r="Z77" s="219" t="s">
        <v>161</v>
      </c>
      <c r="AA77" s="220">
        <v>40407</v>
      </c>
      <c r="AB77" s="221">
        <v>29</v>
      </c>
    </row>
    <row r="78" spans="26:28" x14ac:dyDescent="0.3">
      <c r="Z78" s="219" t="s">
        <v>161</v>
      </c>
      <c r="AA78" s="220">
        <v>40408</v>
      </c>
      <c r="AB78" s="221">
        <v>44</v>
      </c>
    </row>
    <row r="79" spans="26:28" x14ac:dyDescent="0.3">
      <c r="Z79" s="219" t="s">
        <v>161</v>
      </c>
      <c r="AA79" s="220">
        <v>40409</v>
      </c>
      <c r="AB79" s="221">
        <v>13</v>
      </c>
    </row>
    <row r="80" spans="26:28" x14ac:dyDescent="0.3">
      <c r="Z80" s="219" t="s">
        <v>161</v>
      </c>
      <c r="AA80" s="220">
        <v>40410</v>
      </c>
      <c r="AB80" s="221">
        <v>21</v>
      </c>
    </row>
    <row r="81" spans="26:28" x14ac:dyDescent="0.3">
      <c r="Z81" s="219" t="s">
        <v>161</v>
      </c>
      <c r="AA81" s="220">
        <v>40411</v>
      </c>
      <c r="AB81" s="221">
        <v>16</v>
      </c>
    </row>
    <row r="82" spans="26:28" x14ac:dyDescent="0.3">
      <c r="Z82" s="219" t="s">
        <v>161</v>
      </c>
      <c r="AA82" s="220">
        <v>40412</v>
      </c>
      <c r="AB82" s="221">
        <v>16</v>
      </c>
    </row>
    <row r="83" spans="26:28" x14ac:dyDescent="0.3">
      <c r="Z83" s="219" t="s">
        <v>161</v>
      </c>
      <c r="AA83" s="220">
        <v>40413</v>
      </c>
      <c r="AB83" s="221">
        <v>8</v>
      </c>
    </row>
    <row r="84" spans="26:28" x14ac:dyDescent="0.3">
      <c r="Z84" s="219" t="s">
        <v>161</v>
      </c>
      <c r="AA84" s="220">
        <v>40414</v>
      </c>
      <c r="AB84" s="221">
        <v>3</v>
      </c>
    </row>
    <row r="85" spans="26:28" x14ac:dyDescent="0.3">
      <c r="Z85" s="219" t="s">
        <v>161</v>
      </c>
      <c r="AA85" s="220">
        <v>40415</v>
      </c>
      <c r="AB85" s="221">
        <v>1</v>
      </c>
    </row>
    <row r="86" spans="26:28" x14ac:dyDescent="0.3">
      <c r="Z86" s="219" t="s">
        <v>161</v>
      </c>
      <c r="AA86" s="220">
        <v>40416</v>
      </c>
      <c r="AB86" s="221">
        <v>11</v>
      </c>
    </row>
    <row r="87" spans="26:28" x14ac:dyDescent="0.3">
      <c r="Z87" s="219" t="s">
        <v>161</v>
      </c>
      <c r="AA87" s="220">
        <v>40417</v>
      </c>
      <c r="AB87" s="221">
        <v>8</v>
      </c>
    </row>
    <row r="88" spans="26:28" x14ac:dyDescent="0.3">
      <c r="Z88" s="219" t="s">
        <v>161</v>
      </c>
      <c r="AA88" s="220">
        <v>40418</v>
      </c>
      <c r="AB88" s="221">
        <v>7</v>
      </c>
    </row>
    <row r="89" spans="26:28" x14ac:dyDescent="0.3">
      <c r="Z89" s="219" t="s">
        <v>161</v>
      </c>
      <c r="AA89" s="220">
        <v>40419</v>
      </c>
      <c r="AB89" s="221">
        <v>4</v>
      </c>
    </row>
    <row r="90" spans="26:28" x14ac:dyDescent="0.3">
      <c r="Z90" s="219" t="s">
        <v>161</v>
      </c>
      <c r="AA90" s="220">
        <v>40420</v>
      </c>
      <c r="AB90" s="221">
        <v>9</v>
      </c>
    </row>
    <row r="91" spans="26:28" x14ac:dyDescent="0.3">
      <c r="Z91" s="219" t="s">
        <v>161</v>
      </c>
      <c r="AA91" s="220">
        <v>40421</v>
      </c>
      <c r="AB91" s="221">
        <v>3</v>
      </c>
    </row>
    <row r="92" spans="26:28" x14ac:dyDescent="0.3">
      <c r="Z92" s="219" t="s">
        <v>161</v>
      </c>
      <c r="AA92" s="220">
        <v>40422</v>
      </c>
      <c r="AB92" s="221">
        <v>5</v>
      </c>
    </row>
    <row r="93" spans="26:28" x14ac:dyDescent="0.3">
      <c r="Z93" s="219" t="s">
        <v>161</v>
      </c>
      <c r="AA93" s="220">
        <v>40423</v>
      </c>
      <c r="AB93" s="221">
        <v>5</v>
      </c>
    </row>
    <row r="94" spans="26:28" x14ac:dyDescent="0.3">
      <c r="Z94" s="219" t="s">
        <v>161</v>
      </c>
      <c r="AA94" s="220">
        <v>40424</v>
      </c>
      <c r="AB94" s="221">
        <v>10</v>
      </c>
    </row>
    <row r="95" spans="26:28" x14ac:dyDescent="0.3">
      <c r="Z95" s="219" t="s">
        <v>161</v>
      </c>
      <c r="AA95" s="220">
        <v>40425</v>
      </c>
      <c r="AB95" s="221">
        <v>5</v>
      </c>
    </row>
    <row r="96" spans="26:28" x14ac:dyDescent="0.3">
      <c r="Z96" s="219" t="s">
        <v>161</v>
      </c>
      <c r="AA96" s="220">
        <v>40426</v>
      </c>
      <c r="AB96" s="221">
        <v>14</v>
      </c>
    </row>
    <row r="97" spans="26:28" x14ac:dyDescent="0.3">
      <c r="Z97" s="219" t="s">
        <v>161</v>
      </c>
      <c r="AA97" s="220">
        <v>40427</v>
      </c>
      <c r="AB97" s="221">
        <v>3</v>
      </c>
    </row>
    <row r="98" spans="26:28" x14ac:dyDescent="0.3">
      <c r="Z98" s="219" t="s">
        <v>161</v>
      </c>
      <c r="AA98" s="220">
        <v>40428</v>
      </c>
      <c r="AB98" s="221">
        <v>19</v>
      </c>
    </row>
    <row r="99" spans="26:28" x14ac:dyDescent="0.3">
      <c r="Z99" s="219" t="s">
        <v>161</v>
      </c>
      <c r="AA99" s="220">
        <v>40429</v>
      </c>
      <c r="AB99" s="221">
        <v>4</v>
      </c>
    </row>
    <row r="100" spans="26:28" x14ac:dyDescent="0.3">
      <c r="Z100" s="219" t="s">
        <v>161</v>
      </c>
      <c r="AA100" s="220">
        <v>40430</v>
      </c>
      <c r="AB100" s="221">
        <v>4</v>
      </c>
    </row>
    <row r="101" spans="26:28" x14ac:dyDescent="0.3">
      <c r="Z101" s="219" t="s">
        <v>161</v>
      </c>
      <c r="AA101" s="220">
        <v>40431</v>
      </c>
      <c r="AB101" s="221">
        <v>2</v>
      </c>
    </row>
    <row r="102" spans="26:28" x14ac:dyDescent="0.3">
      <c r="Z102" s="219" t="s">
        <v>161</v>
      </c>
      <c r="AA102" s="220">
        <v>40432</v>
      </c>
      <c r="AB102" s="221">
        <v>6</v>
      </c>
    </row>
    <row r="103" spans="26:28" x14ac:dyDescent="0.3">
      <c r="Z103" s="219" t="s">
        <v>161</v>
      </c>
      <c r="AA103" s="220">
        <v>40433</v>
      </c>
      <c r="AB103" s="221">
        <v>6</v>
      </c>
    </row>
    <row r="104" spans="26:28" x14ac:dyDescent="0.3">
      <c r="Z104" s="219" t="s">
        <v>161</v>
      </c>
      <c r="AA104" s="220">
        <v>40434</v>
      </c>
      <c r="AB104" s="221">
        <v>4</v>
      </c>
    </row>
    <row r="105" spans="26:28" x14ac:dyDescent="0.3">
      <c r="Z105" s="219" t="s">
        <v>161</v>
      </c>
      <c r="AA105" s="220">
        <v>40435</v>
      </c>
      <c r="AB105" s="221">
        <v>2</v>
      </c>
    </row>
    <row r="106" spans="26:28" x14ac:dyDescent="0.3">
      <c r="Z106" s="219" t="s">
        <v>161</v>
      </c>
      <c r="AA106" s="220">
        <v>40438</v>
      </c>
      <c r="AB106" s="221">
        <v>3</v>
      </c>
    </row>
    <row r="107" spans="26:28" x14ac:dyDescent="0.3">
      <c r="Z107" s="219" t="s">
        <v>161</v>
      </c>
      <c r="AA107" s="220">
        <v>40439</v>
      </c>
      <c r="AB107" s="221">
        <v>3</v>
      </c>
    </row>
    <row r="108" spans="26:28" x14ac:dyDescent="0.3">
      <c r="Z108" s="219" t="s">
        <v>161</v>
      </c>
      <c r="AA108" s="220">
        <v>40440</v>
      </c>
      <c r="AB108" s="221">
        <v>1</v>
      </c>
    </row>
    <row r="109" spans="26:28" x14ac:dyDescent="0.3">
      <c r="Z109" s="219" t="s">
        <v>161</v>
      </c>
      <c r="AA109" s="220">
        <v>40443</v>
      </c>
      <c r="AB109" s="221">
        <v>6</v>
      </c>
    </row>
    <row r="110" spans="26:28" x14ac:dyDescent="0.3">
      <c r="Z110" s="219" t="s">
        <v>161</v>
      </c>
      <c r="AA110" s="220">
        <v>40445</v>
      </c>
      <c r="AB110" s="221">
        <v>2</v>
      </c>
    </row>
    <row r="111" spans="26:28" x14ac:dyDescent="0.3">
      <c r="Z111" s="219" t="s">
        <v>161</v>
      </c>
      <c r="AA111" s="220">
        <v>40450</v>
      </c>
      <c r="AB111" s="221">
        <v>1</v>
      </c>
    </row>
    <row r="112" spans="26:28" x14ac:dyDescent="0.3">
      <c r="Z112" s="219" t="s">
        <v>161</v>
      </c>
      <c r="AA112" s="220">
        <v>40452</v>
      </c>
      <c r="AB112" s="221">
        <v>1</v>
      </c>
    </row>
    <row r="113" spans="26:28" x14ac:dyDescent="0.3">
      <c r="Z113" s="219" t="s">
        <v>161</v>
      </c>
      <c r="AA113" s="220">
        <v>40453</v>
      </c>
      <c r="AB113" s="221">
        <v>3</v>
      </c>
    </row>
    <row r="114" spans="26:28" x14ac:dyDescent="0.3">
      <c r="Z114" s="219" t="s">
        <v>161</v>
      </c>
      <c r="AA114" s="220">
        <v>40455</v>
      </c>
      <c r="AB114" s="221">
        <v>1</v>
      </c>
    </row>
    <row r="115" spans="26:28" x14ac:dyDescent="0.3">
      <c r="Z115" s="219" t="s">
        <v>161</v>
      </c>
      <c r="AA115" s="220">
        <v>40456</v>
      </c>
      <c r="AB115" s="221">
        <v>1</v>
      </c>
    </row>
    <row r="116" spans="26:28" x14ac:dyDescent="0.3">
      <c r="Z116" s="219" t="s">
        <v>161</v>
      </c>
      <c r="AA116" s="220">
        <v>40459</v>
      </c>
      <c r="AB116" s="221">
        <v>2</v>
      </c>
    </row>
    <row r="117" spans="26:28" x14ac:dyDescent="0.3">
      <c r="Z117" s="219" t="s">
        <v>161</v>
      </c>
      <c r="AA117" s="220">
        <v>40471</v>
      </c>
      <c r="AB117" s="221">
        <v>1</v>
      </c>
    </row>
    <row r="118" spans="26:28" x14ac:dyDescent="0.3">
      <c r="Z118" s="219" t="s">
        <v>161</v>
      </c>
      <c r="AA118" s="220">
        <v>40482</v>
      </c>
      <c r="AB118" s="221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overall graphs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Template</vt:lpstr>
    </vt:vector>
  </TitlesOfParts>
  <Company>Confederated Tribes of the Umatilla Indian Res.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aaronj</dc:creator>
  <cp:lastModifiedBy>r.lampman</cp:lastModifiedBy>
  <cp:lastPrinted>2017-07-11T13:18:42Z</cp:lastPrinted>
  <dcterms:created xsi:type="dcterms:W3CDTF">2011-06-21T21:20:43Z</dcterms:created>
  <dcterms:modified xsi:type="dcterms:W3CDTF">2017-07-12T00:08:39Z</dcterms:modified>
</cp:coreProperties>
</file>